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Вспом" sheetId="1" r:id="rId1"/>
    <sheet name="СПО-2" sheetId="3" r:id="rId2"/>
    <sheet name="Проверка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3" l="1"/>
  <c r="M9" i="3"/>
  <c r="G12" i="3"/>
  <c r="E12" i="3"/>
  <c r="G11" i="3"/>
  <c r="E11" i="3"/>
  <c r="Q38" i="4" l="1"/>
  <c r="Q39" i="4"/>
  <c r="Q40" i="4"/>
  <c r="Q37" i="4"/>
  <c r="E51" i="4"/>
  <c r="F51" i="4"/>
  <c r="G51" i="4"/>
  <c r="H51" i="4"/>
  <c r="I51" i="4"/>
  <c r="J51" i="4"/>
  <c r="K51" i="4"/>
  <c r="L51" i="4"/>
  <c r="M51" i="4"/>
  <c r="N51" i="4"/>
  <c r="O51" i="4"/>
  <c r="E52" i="4"/>
  <c r="F52" i="4"/>
  <c r="G52" i="4"/>
  <c r="H52" i="4"/>
  <c r="I52" i="4"/>
  <c r="J52" i="4"/>
  <c r="K52" i="4"/>
  <c r="L52" i="4"/>
  <c r="M52" i="4"/>
  <c r="N52" i="4"/>
  <c r="O52" i="4"/>
  <c r="E53" i="4"/>
  <c r="F53" i="4"/>
  <c r="G53" i="4"/>
  <c r="H53" i="4"/>
  <c r="I53" i="4"/>
  <c r="J53" i="4"/>
  <c r="K53" i="4"/>
  <c r="L53" i="4"/>
  <c r="M53" i="4"/>
  <c r="N53" i="4"/>
  <c r="O53" i="4"/>
  <c r="E54" i="4"/>
  <c r="F54" i="4"/>
  <c r="G54" i="4"/>
  <c r="H54" i="4"/>
  <c r="I54" i="4"/>
  <c r="J54" i="4"/>
  <c r="K54" i="4"/>
  <c r="L54" i="4"/>
  <c r="M54" i="4"/>
  <c r="N54" i="4"/>
  <c r="O54" i="4"/>
  <c r="Q16" i="4"/>
  <c r="Q17" i="4"/>
  <c r="Q18" i="4"/>
  <c r="Q15" i="4"/>
  <c r="E43" i="4"/>
  <c r="F43" i="4"/>
  <c r="G43" i="4"/>
  <c r="H43" i="4"/>
  <c r="I43" i="4"/>
  <c r="J43" i="4"/>
  <c r="K43" i="4"/>
  <c r="L43" i="4"/>
  <c r="M43" i="4"/>
  <c r="N43" i="4"/>
  <c r="O43" i="4"/>
  <c r="E44" i="4"/>
  <c r="F44" i="4"/>
  <c r="G44" i="4"/>
  <c r="H44" i="4"/>
  <c r="I44" i="4"/>
  <c r="J44" i="4"/>
  <c r="K44" i="4"/>
  <c r="L44" i="4"/>
  <c r="M44" i="4"/>
  <c r="N44" i="4"/>
  <c r="O44" i="4"/>
  <c r="E45" i="4"/>
  <c r="F45" i="4"/>
  <c r="G45" i="4"/>
  <c r="H45" i="4"/>
  <c r="I45" i="4"/>
  <c r="J45" i="4"/>
  <c r="K45" i="4"/>
  <c r="L45" i="4"/>
  <c r="M45" i="4"/>
  <c r="N45" i="4"/>
  <c r="O45" i="4"/>
  <c r="E46" i="4"/>
  <c r="F46" i="4"/>
  <c r="G46" i="4"/>
  <c r="H46" i="4"/>
  <c r="I46" i="4"/>
  <c r="J46" i="4"/>
  <c r="K46" i="4"/>
  <c r="L46" i="4"/>
  <c r="M46" i="4"/>
  <c r="N46" i="4"/>
  <c r="O46" i="4"/>
  <c r="E47" i="4"/>
  <c r="F47" i="4"/>
  <c r="G47" i="4"/>
  <c r="H47" i="4"/>
  <c r="I47" i="4"/>
  <c r="J47" i="4"/>
  <c r="K47" i="4"/>
  <c r="L47" i="4"/>
  <c r="M47" i="4"/>
  <c r="N47" i="4"/>
  <c r="O47" i="4"/>
  <c r="E48" i="4"/>
  <c r="F48" i="4"/>
  <c r="G48" i="4"/>
  <c r="H48" i="4"/>
  <c r="I48" i="4"/>
  <c r="J48" i="4"/>
  <c r="K48" i="4"/>
  <c r="L48" i="4"/>
  <c r="M48" i="4"/>
  <c r="N48" i="4"/>
  <c r="O48" i="4"/>
  <c r="E49" i="4"/>
  <c r="F49" i="4"/>
  <c r="G49" i="4"/>
  <c r="H49" i="4"/>
  <c r="I49" i="4"/>
  <c r="J49" i="4"/>
  <c r="K49" i="4"/>
  <c r="L49" i="4"/>
  <c r="M49" i="4"/>
  <c r="N49" i="4"/>
  <c r="O49" i="4"/>
  <c r="E50" i="4"/>
  <c r="F50" i="4"/>
  <c r="G50" i="4"/>
  <c r="H50" i="4"/>
  <c r="I50" i="4"/>
  <c r="J50" i="4"/>
  <c r="K50" i="4"/>
  <c r="L50" i="4"/>
  <c r="M50" i="4"/>
  <c r="N50" i="4"/>
  <c r="O50" i="4"/>
  <c r="E37" i="4"/>
  <c r="F37" i="4"/>
  <c r="G37" i="4"/>
  <c r="H37" i="4"/>
  <c r="I37" i="4"/>
  <c r="J37" i="4"/>
  <c r="K37" i="4"/>
  <c r="L37" i="4"/>
  <c r="M37" i="4"/>
  <c r="N37" i="4"/>
  <c r="O37" i="4"/>
  <c r="E38" i="4"/>
  <c r="F38" i="4"/>
  <c r="G38" i="4"/>
  <c r="H38" i="4"/>
  <c r="I38" i="4"/>
  <c r="J38" i="4"/>
  <c r="K38" i="4"/>
  <c r="L38" i="4"/>
  <c r="M38" i="4"/>
  <c r="N38" i="4"/>
  <c r="O38" i="4"/>
  <c r="E39" i="4"/>
  <c r="F39" i="4"/>
  <c r="G39" i="4"/>
  <c r="H39" i="4"/>
  <c r="I39" i="4"/>
  <c r="J39" i="4"/>
  <c r="K39" i="4"/>
  <c r="L39" i="4"/>
  <c r="M39" i="4"/>
  <c r="N39" i="4"/>
  <c r="O39" i="4"/>
  <c r="E40" i="4"/>
  <c r="F40" i="4"/>
  <c r="G40" i="4"/>
  <c r="H40" i="4"/>
  <c r="I40" i="4"/>
  <c r="J40" i="4"/>
  <c r="K40" i="4"/>
  <c r="L40" i="4"/>
  <c r="M40" i="4"/>
  <c r="N40" i="4"/>
  <c r="O40" i="4"/>
  <c r="E41" i="4"/>
  <c r="F41" i="4"/>
  <c r="G41" i="4"/>
  <c r="H41" i="4"/>
  <c r="I41" i="4"/>
  <c r="J41" i="4"/>
  <c r="K41" i="4"/>
  <c r="L41" i="4"/>
  <c r="M41" i="4"/>
  <c r="N41" i="4"/>
  <c r="O41" i="4"/>
  <c r="E42" i="4"/>
  <c r="F42" i="4"/>
  <c r="G42" i="4"/>
  <c r="H42" i="4"/>
  <c r="I42" i="4"/>
  <c r="J42" i="4"/>
  <c r="K42" i="4"/>
  <c r="L42" i="4"/>
  <c r="M42" i="4"/>
  <c r="N42" i="4"/>
  <c r="O42" i="4"/>
  <c r="D38" i="4"/>
  <c r="D39" i="4"/>
  <c r="D40" i="4"/>
  <c r="D41" i="4"/>
  <c r="D42" i="4"/>
  <c r="D37" i="4"/>
  <c r="D52" i="4"/>
  <c r="D53" i="4"/>
  <c r="D54" i="4"/>
  <c r="D51" i="4"/>
  <c r="D45" i="4"/>
  <c r="D46" i="4"/>
  <c r="D47" i="4"/>
  <c r="D48" i="4"/>
  <c r="D49" i="4"/>
  <c r="D50" i="4"/>
  <c r="D44" i="4"/>
  <c r="D43" i="4"/>
  <c r="E31" i="4"/>
  <c r="F31" i="4"/>
  <c r="G31" i="4"/>
  <c r="H31" i="4"/>
  <c r="I31" i="4"/>
  <c r="J31" i="4"/>
  <c r="K31" i="4"/>
  <c r="L31" i="4"/>
  <c r="M31" i="4"/>
  <c r="N31" i="4"/>
  <c r="O31" i="4"/>
  <c r="E32" i="4"/>
  <c r="F32" i="4"/>
  <c r="G32" i="4"/>
  <c r="H32" i="4"/>
  <c r="I32" i="4"/>
  <c r="J32" i="4"/>
  <c r="K32" i="4"/>
  <c r="L32" i="4"/>
  <c r="M32" i="4"/>
  <c r="N32" i="4"/>
  <c r="O32" i="4"/>
  <c r="D31" i="4"/>
  <c r="D32" i="4"/>
  <c r="E30" i="4"/>
  <c r="F30" i="4"/>
  <c r="G30" i="4"/>
  <c r="H30" i="4"/>
  <c r="I30" i="4"/>
  <c r="J30" i="4"/>
  <c r="K30" i="4"/>
  <c r="L30" i="4"/>
  <c r="M30" i="4"/>
  <c r="N30" i="4"/>
  <c r="O30" i="4"/>
  <c r="D30" i="4"/>
  <c r="E29" i="4"/>
  <c r="F29" i="4"/>
  <c r="G29" i="4"/>
  <c r="H29" i="4"/>
  <c r="I29" i="4"/>
  <c r="J29" i="4"/>
  <c r="K29" i="4"/>
  <c r="L29" i="4"/>
  <c r="M29" i="4"/>
  <c r="N29" i="4"/>
  <c r="O29" i="4"/>
  <c r="D29" i="4"/>
  <c r="E27" i="4"/>
  <c r="F27" i="4"/>
  <c r="G27" i="4"/>
  <c r="H27" i="4"/>
  <c r="I27" i="4"/>
  <c r="J27" i="4"/>
  <c r="K27" i="4"/>
  <c r="L27" i="4"/>
  <c r="M27" i="4"/>
  <c r="N27" i="4"/>
  <c r="O27" i="4"/>
  <c r="E28" i="4"/>
  <c r="F28" i="4"/>
  <c r="G28" i="4"/>
  <c r="H28" i="4"/>
  <c r="I28" i="4"/>
  <c r="J28" i="4"/>
  <c r="K28" i="4"/>
  <c r="L28" i="4"/>
  <c r="M28" i="4"/>
  <c r="N28" i="4"/>
  <c r="O28" i="4"/>
  <c r="D28" i="4"/>
  <c r="D27" i="4"/>
  <c r="E24" i="4"/>
  <c r="F24" i="4"/>
  <c r="G24" i="4"/>
  <c r="H24" i="4"/>
  <c r="I24" i="4"/>
  <c r="J24" i="4"/>
  <c r="K24" i="4"/>
  <c r="L24" i="4"/>
  <c r="M24" i="4"/>
  <c r="N24" i="4"/>
  <c r="O24" i="4"/>
  <c r="E25" i="4"/>
  <c r="F25" i="4"/>
  <c r="G25" i="4"/>
  <c r="H25" i="4"/>
  <c r="I25" i="4"/>
  <c r="J25" i="4"/>
  <c r="K25" i="4"/>
  <c r="L25" i="4"/>
  <c r="M25" i="4"/>
  <c r="N25" i="4"/>
  <c r="O25" i="4"/>
  <c r="E26" i="4"/>
  <c r="F26" i="4"/>
  <c r="G26" i="4"/>
  <c r="H26" i="4"/>
  <c r="I26" i="4"/>
  <c r="J26" i="4"/>
  <c r="K26" i="4"/>
  <c r="L26" i="4"/>
  <c r="M26" i="4"/>
  <c r="N26" i="4"/>
  <c r="O26" i="4"/>
  <c r="D26" i="4"/>
  <c r="D25" i="4"/>
  <c r="D24" i="4"/>
  <c r="E21" i="4"/>
  <c r="F21" i="4"/>
  <c r="G21" i="4"/>
  <c r="H21" i="4"/>
  <c r="I21" i="4"/>
  <c r="J21" i="4"/>
  <c r="K21" i="4"/>
  <c r="L21" i="4"/>
  <c r="M21" i="4"/>
  <c r="N21" i="4"/>
  <c r="O21" i="4"/>
  <c r="E22" i="4"/>
  <c r="F22" i="4"/>
  <c r="G22" i="4"/>
  <c r="H22" i="4"/>
  <c r="I22" i="4"/>
  <c r="J22" i="4"/>
  <c r="K22" i="4"/>
  <c r="L22" i="4"/>
  <c r="M22" i="4"/>
  <c r="N22" i="4"/>
  <c r="O22" i="4"/>
  <c r="E23" i="4"/>
  <c r="F23" i="4"/>
  <c r="G23" i="4"/>
  <c r="H23" i="4"/>
  <c r="I23" i="4"/>
  <c r="J23" i="4"/>
  <c r="K23" i="4"/>
  <c r="L23" i="4"/>
  <c r="M23" i="4"/>
  <c r="N23" i="4"/>
  <c r="O23" i="4"/>
  <c r="D23" i="4"/>
  <c r="D22" i="4"/>
  <c r="D21" i="4"/>
  <c r="E19" i="4"/>
  <c r="F19" i="4"/>
  <c r="G19" i="4"/>
  <c r="H19" i="4"/>
  <c r="I19" i="4"/>
  <c r="J19" i="4"/>
  <c r="K19" i="4"/>
  <c r="L19" i="4"/>
  <c r="M19" i="4"/>
  <c r="N19" i="4"/>
  <c r="O19" i="4"/>
  <c r="E20" i="4"/>
  <c r="F20" i="4"/>
  <c r="G20" i="4"/>
  <c r="H20" i="4"/>
  <c r="I20" i="4"/>
  <c r="J20" i="4"/>
  <c r="K20" i="4"/>
  <c r="L20" i="4"/>
  <c r="M20" i="4"/>
  <c r="N20" i="4"/>
  <c r="O20" i="4"/>
  <c r="D20" i="4"/>
  <c r="D19" i="4"/>
  <c r="D17" i="4"/>
  <c r="D18" i="4"/>
  <c r="E17" i="4"/>
  <c r="F17" i="4"/>
  <c r="G17" i="4"/>
  <c r="H17" i="4"/>
  <c r="I17" i="4"/>
  <c r="J17" i="4"/>
  <c r="K17" i="4"/>
  <c r="L17" i="4"/>
  <c r="M17" i="4"/>
  <c r="N17" i="4"/>
  <c r="O17" i="4"/>
  <c r="E18" i="4"/>
  <c r="F18" i="4"/>
  <c r="G18" i="4"/>
  <c r="H18" i="4"/>
  <c r="I18" i="4"/>
  <c r="J18" i="4"/>
  <c r="K18" i="4"/>
  <c r="L18" i="4"/>
  <c r="M18" i="4"/>
  <c r="N18" i="4"/>
  <c r="O18" i="4"/>
  <c r="E16" i="4"/>
  <c r="F16" i="4"/>
  <c r="G16" i="4"/>
  <c r="H16" i="4"/>
  <c r="I16" i="4"/>
  <c r="J16" i="4"/>
  <c r="K16" i="4"/>
  <c r="L16" i="4"/>
  <c r="M16" i="4"/>
  <c r="N16" i="4"/>
  <c r="O16" i="4"/>
  <c r="D16" i="4"/>
  <c r="E15" i="4"/>
  <c r="F15" i="4"/>
  <c r="G15" i="4"/>
  <c r="H15" i="4"/>
  <c r="I15" i="4"/>
  <c r="J15" i="4"/>
  <c r="K15" i="4"/>
  <c r="L15" i="4"/>
  <c r="M15" i="4"/>
  <c r="N15" i="4"/>
  <c r="O15" i="4"/>
  <c r="D15" i="4"/>
  <c r="E9" i="4"/>
  <c r="F9" i="4"/>
  <c r="G9" i="4"/>
  <c r="H9" i="4"/>
  <c r="I9" i="4"/>
  <c r="J9" i="4"/>
  <c r="K9" i="4"/>
  <c r="L9" i="4"/>
  <c r="M9" i="4"/>
  <c r="N9" i="4"/>
  <c r="O9" i="4"/>
  <c r="D9" i="4"/>
  <c r="E7" i="4"/>
  <c r="F7" i="4"/>
  <c r="G7" i="4"/>
  <c r="H7" i="4"/>
  <c r="I7" i="4"/>
  <c r="J7" i="4"/>
  <c r="K7" i="4"/>
  <c r="L7" i="4"/>
  <c r="M7" i="4"/>
  <c r="N7" i="4"/>
  <c r="O7" i="4"/>
  <c r="D7" i="4"/>
  <c r="D44" i="1" l="1"/>
  <c r="E44" i="1"/>
  <c r="F44" i="1"/>
  <c r="G44" i="1"/>
  <c r="H44" i="1"/>
  <c r="I44" i="1"/>
  <c r="J44" i="1"/>
  <c r="K44" i="1"/>
  <c r="L44" i="1"/>
  <c r="M44" i="1"/>
  <c r="N44" i="1"/>
  <c r="O44" i="1"/>
  <c r="P9" i="1" l="1"/>
  <c r="D23" i="3" l="1"/>
  <c r="D15" i="3"/>
  <c r="C15" i="3"/>
  <c r="S56" i="1"/>
  <c r="R56" i="1"/>
  <c r="R53" i="1"/>
  <c r="R30" i="1"/>
  <c r="R27" i="1"/>
  <c r="R24" i="1"/>
  <c r="R22" i="1"/>
  <c r="R20" i="1"/>
  <c r="R18" i="1"/>
  <c r="Q63" i="1"/>
  <c r="Q62" i="1"/>
  <c r="Q37" i="1"/>
  <c r="Q36" i="1"/>
  <c r="T11" i="1" l="1"/>
  <c r="T9" i="1"/>
  <c r="Q45" i="1" l="1"/>
  <c r="Q46" i="1"/>
  <c r="Q47" i="1"/>
  <c r="Q48" i="1"/>
  <c r="Q49" i="1"/>
  <c r="Q44" i="1"/>
  <c r="D45" i="1"/>
  <c r="E45" i="1"/>
  <c r="F45" i="1"/>
  <c r="G45" i="1"/>
  <c r="H45" i="1"/>
  <c r="I45" i="1"/>
  <c r="J45" i="1"/>
  <c r="K45" i="1"/>
  <c r="L45" i="1"/>
  <c r="M45" i="1"/>
  <c r="N45" i="1"/>
  <c r="O45" i="1"/>
  <c r="D46" i="1"/>
  <c r="E46" i="1"/>
  <c r="F46" i="1"/>
  <c r="G46" i="1"/>
  <c r="H46" i="1"/>
  <c r="I46" i="1"/>
  <c r="J46" i="1"/>
  <c r="K46" i="1"/>
  <c r="L46" i="1"/>
  <c r="M46" i="1"/>
  <c r="N46" i="1"/>
  <c r="O46" i="1"/>
  <c r="D47" i="1"/>
  <c r="E47" i="1"/>
  <c r="F47" i="1"/>
  <c r="G47" i="1"/>
  <c r="H47" i="1"/>
  <c r="I47" i="1"/>
  <c r="J47" i="1"/>
  <c r="K47" i="1"/>
  <c r="L47" i="1"/>
  <c r="M47" i="1"/>
  <c r="N47" i="1"/>
  <c r="O47" i="1"/>
  <c r="D48" i="1"/>
  <c r="E48" i="1"/>
  <c r="F48" i="1"/>
  <c r="G48" i="1"/>
  <c r="H48" i="1"/>
  <c r="I48" i="1"/>
  <c r="J48" i="1"/>
  <c r="K48" i="1"/>
  <c r="L48" i="1"/>
  <c r="M48" i="1"/>
  <c r="N48" i="1"/>
  <c r="O48" i="1"/>
  <c r="D49" i="1"/>
  <c r="E49" i="1"/>
  <c r="F49" i="1"/>
  <c r="G49" i="1"/>
  <c r="H49" i="1"/>
  <c r="I49" i="1"/>
  <c r="J49" i="1"/>
  <c r="K49" i="1"/>
  <c r="L49" i="1"/>
  <c r="M49" i="1"/>
  <c r="N49" i="1"/>
  <c r="O49" i="1"/>
  <c r="H14" i="3"/>
  <c r="F14" i="3"/>
  <c r="H13" i="3"/>
  <c r="F13" i="3"/>
  <c r="D36" i="1"/>
  <c r="E62" i="1"/>
  <c r="F62" i="1"/>
  <c r="G62" i="1"/>
  <c r="H62" i="1"/>
  <c r="I62" i="1"/>
  <c r="J62" i="1"/>
  <c r="K62" i="1"/>
  <c r="L62" i="1"/>
  <c r="M62" i="1"/>
  <c r="N62" i="1"/>
  <c r="O62" i="1"/>
  <c r="E63" i="1"/>
  <c r="F63" i="1"/>
  <c r="G63" i="1"/>
  <c r="H63" i="1"/>
  <c r="I63" i="1"/>
  <c r="J63" i="1"/>
  <c r="K63" i="1"/>
  <c r="L63" i="1"/>
  <c r="M63" i="1"/>
  <c r="N63" i="1"/>
  <c r="O63" i="1"/>
  <c r="E64" i="1"/>
  <c r="F64" i="1"/>
  <c r="G64" i="1"/>
  <c r="H64" i="1"/>
  <c r="I64" i="1"/>
  <c r="J64" i="1"/>
  <c r="K64" i="1"/>
  <c r="L64" i="1"/>
  <c r="M64" i="1"/>
  <c r="N64" i="1"/>
  <c r="O64" i="1"/>
  <c r="E65" i="1"/>
  <c r="F65" i="1"/>
  <c r="G65" i="1"/>
  <c r="H65" i="1"/>
  <c r="I65" i="1"/>
  <c r="J65" i="1"/>
  <c r="K65" i="1"/>
  <c r="L65" i="1"/>
  <c r="M65" i="1"/>
  <c r="N65" i="1"/>
  <c r="O65" i="1"/>
  <c r="D65" i="1"/>
  <c r="D64" i="1"/>
  <c r="D63" i="1"/>
  <c r="D62" i="1"/>
  <c r="Q65" i="1"/>
  <c r="Q64" i="1"/>
  <c r="P57" i="1"/>
  <c r="S57" i="1" s="1"/>
  <c r="P56" i="1"/>
  <c r="P55" i="1"/>
  <c r="S55" i="1" s="1"/>
  <c r="P54" i="1"/>
  <c r="S54" i="1" s="1"/>
  <c r="D14" i="3"/>
  <c r="P53" i="1"/>
  <c r="S53" i="1" s="1"/>
  <c r="P52" i="1"/>
  <c r="S52" i="1" s="1"/>
  <c r="P51" i="1"/>
  <c r="S51" i="1" s="1"/>
  <c r="R50" i="1"/>
  <c r="D13" i="3" s="1"/>
  <c r="P50" i="1"/>
  <c r="S50" i="1" s="1"/>
  <c r="R46" i="1"/>
  <c r="R44" i="1"/>
  <c r="P48" i="1" l="1"/>
  <c r="H21" i="3"/>
  <c r="F22" i="3"/>
  <c r="P49" i="1"/>
  <c r="S49" i="1" s="1"/>
  <c r="D21" i="3"/>
  <c r="H22" i="3"/>
  <c r="D22" i="3"/>
  <c r="R48" i="1"/>
  <c r="F21" i="3"/>
  <c r="P47" i="1"/>
  <c r="S47" i="1" s="1"/>
  <c r="P45" i="1"/>
  <c r="S45" i="1" s="1"/>
  <c r="P46" i="1"/>
  <c r="S46" i="1" s="1"/>
  <c r="P44" i="1"/>
  <c r="S44" i="1" s="1"/>
  <c r="P65" i="1"/>
  <c r="P64" i="1"/>
  <c r="P62" i="1"/>
  <c r="F17" i="3" s="1"/>
  <c r="S48" i="1"/>
  <c r="P63" i="1"/>
  <c r="H17" i="3" s="1"/>
  <c r="D17" i="3" l="1"/>
  <c r="D37" i="1"/>
  <c r="Q38" i="1" l="1"/>
  <c r="P12" i="1"/>
  <c r="P10" i="1"/>
  <c r="Q39" i="1" l="1"/>
  <c r="P19" i="1"/>
  <c r="S19" i="1" s="1"/>
  <c r="P20" i="1"/>
  <c r="S20" i="1" s="1"/>
  <c r="P21" i="1"/>
  <c r="P22" i="1"/>
  <c r="P23" i="1"/>
  <c r="G20" i="3" s="1"/>
  <c r="H20" i="3" s="1"/>
  <c r="P24" i="1"/>
  <c r="E21" i="3" s="1"/>
  <c r="P25" i="1"/>
  <c r="G21" i="3" s="1"/>
  <c r="P26" i="1"/>
  <c r="S26" i="1" s="1"/>
  <c r="P27" i="1"/>
  <c r="S27" i="1" s="1"/>
  <c r="P28" i="1"/>
  <c r="G22" i="3" s="1"/>
  <c r="P29" i="1"/>
  <c r="S29" i="1" s="1"/>
  <c r="P30" i="1"/>
  <c r="P31" i="1"/>
  <c r="S31" i="1" s="1"/>
  <c r="P18" i="1"/>
  <c r="E18" i="3" s="1"/>
  <c r="F18" i="3" s="1"/>
  <c r="C12" i="3"/>
  <c r="D12" i="3" s="1"/>
  <c r="G14" i="3"/>
  <c r="E14" i="3"/>
  <c r="G13" i="3"/>
  <c r="E13" i="3"/>
  <c r="C14" i="3"/>
  <c r="C13" i="3"/>
  <c r="C11" i="3"/>
  <c r="D11" i="3" s="1"/>
  <c r="C10" i="3"/>
  <c r="D10" i="3" s="1"/>
  <c r="G10" i="3"/>
  <c r="H10" i="3" s="1"/>
  <c r="E10" i="3"/>
  <c r="F10" i="3" s="1"/>
  <c r="P11" i="1"/>
  <c r="P11" i="3" s="1"/>
  <c r="P13" i="1"/>
  <c r="P12" i="3" s="1"/>
  <c r="P14" i="1"/>
  <c r="P13" i="3" s="1"/>
  <c r="P10" i="3"/>
  <c r="O9" i="3"/>
  <c r="N9" i="3"/>
  <c r="M11" i="3"/>
  <c r="M10" i="3"/>
  <c r="S30" i="1" l="1"/>
  <c r="C23" i="3"/>
  <c r="E22" i="3"/>
  <c r="D9" i="3"/>
  <c r="E20" i="3"/>
  <c r="F20" i="3" s="1"/>
  <c r="C20" i="3"/>
  <c r="D20" i="3" s="1"/>
  <c r="C19" i="3"/>
  <c r="D19" i="3" s="1"/>
  <c r="S24" i="1"/>
  <c r="S23" i="1"/>
  <c r="S22" i="1"/>
  <c r="S21" i="1"/>
  <c r="C9" i="3"/>
  <c r="C22" i="3"/>
  <c r="S28" i="1"/>
  <c r="C21" i="3"/>
  <c r="S25" i="1"/>
  <c r="E19" i="3"/>
  <c r="F19" i="3" s="1"/>
  <c r="G18" i="3"/>
  <c r="H18" i="3" s="1"/>
  <c r="S18" i="1"/>
  <c r="C18" i="3"/>
  <c r="D18" i="3" s="1"/>
  <c r="G19" i="3"/>
  <c r="H19" i="3" s="1"/>
  <c r="E36" i="1" l="1"/>
  <c r="F36" i="1"/>
  <c r="G36" i="1"/>
  <c r="H36" i="1"/>
  <c r="I36" i="1"/>
  <c r="J36" i="1"/>
  <c r="K36" i="1"/>
  <c r="L36" i="1"/>
  <c r="M36" i="1"/>
  <c r="N36" i="1"/>
  <c r="O36" i="1"/>
  <c r="E37" i="1"/>
  <c r="F37" i="1"/>
  <c r="G37" i="1"/>
  <c r="H37" i="1"/>
  <c r="I37" i="1"/>
  <c r="J37" i="1"/>
  <c r="K37" i="1"/>
  <c r="L37" i="1"/>
  <c r="M37" i="1"/>
  <c r="N37" i="1"/>
  <c r="O37" i="1"/>
  <c r="E38" i="1"/>
  <c r="F38" i="1"/>
  <c r="G38" i="1"/>
  <c r="H38" i="1"/>
  <c r="I38" i="1"/>
  <c r="J38" i="1"/>
  <c r="K38" i="1"/>
  <c r="L38" i="1"/>
  <c r="M38" i="1"/>
  <c r="N38" i="1"/>
  <c r="O38" i="1"/>
  <c r="E39" i="1"/>
  <c r="F39" i="1"/>
  <c r="G39" i="1"/>
  <c r="H39" i="1"/>
  <c r="I39" i="1"/>
  <c r="J39" i="1"/>
  <c r="K39" i="1"/>
  <c r="L39" i="1"/>
  <c r="M39" i="1"/>
  <c r="N39" i="1"/>
  <c r="O39" i="1"/>
  <c r="D38" i="1"/>
  <c r="D39" i="1"/>
  <c r="F11" i="3"/>
  <c r="H11" i="3"/>
  <c r="F12" i="3"/>
  <c r="H12" i="3"/>
  <c r="P39" i="1" l="1"/>
  <c r="P38" i="1"/>
  <c r="P36" i="1"/>
  <c r="E17" i="3" s="1"/>
  <c r="E9" i="3"/>
  <c r="P37" i="1"/>
  <c r="G17" i="3" s="1"/>
  <c r="F9" i="3"/>
  <c r="H9" i="3"/>
  <c r="G9" i="3"/>
  <c r="C17" i="3" l="1"/>
</calcChain>
</file>

<file path=xl/comments1.xml><?xml version="1.0" encoding="utf-8"?>
<comments xmlns="http://schemas.openxmlformats.org/spreadsheetml/2006/main">
  <authors>
    <author>Автор</author>
  </authors>
  <commentList>
    <comment ref="B9" authorId="0" shapeId="0">
      <text>
        <r>
          <rPr>
            <sz val="9"/>
            <color indexed="81"/>
            <rFont val="Tahoma"/>
            <family val="2"/>
            <charset val="204"/>
          </rPr>
          <t>на 01 число месяца</t>
        </r>
      </text>
    </comment>
    <comment ref="B11" authorId="0" shapeId="0">
      <text>
        <r>
          <rPr>
            <sz val="9"/>
            <color indexed="81"/>
            <rFont val="Tahoma"/>
            <family val="2"/>
            <charset val="204"/>
          </rPr>
          <t>на 01 число месяца</t>
        </r>
      </text>
    </comment>
    <comment ref="B13" authorId="0" shapeId="0">
      <text>
        <r>
          <rPr>
            <sz val="9"/>
            <color indexed="81"/>
            <rFont val="Tahoma"/>
            <family val="2"/>
            <charset val="204"/>
          </rPr>
          <t>исходя из максимального количества слушателей в течение месяца</t>
        </r>
      </text>
    </comment>
    <comment ref="B14" authorId="0" shapeId="0">
      <text>
        <r>
          <rPr>
            <sz val="9"/>
            <color indexed="81"/>
            <rFont val="Tahoma"/>
            <family val="2"/>
            <charset val="204"/>
          </rPr>
          <t>по суммарному итогу за весь месяц</t>
        </r>
      </text>
    </comment>
    <comment ref="C24" authorId="0" shapeId="0">
      <text>
        <r>
          <rPr>
            <sz val="9"/>
            <color indexed="81"/>
            <rFont val="Tahoma"/>
            <family val="2"/>
            <charset val="204"/>
          </rPr>
          <t>Учитывается, в частности, стипендия «За освоение рабочей профессии".</t>
        </r>
      </text>
    </comment>
    <comment ref="C26" authorId="0" shapeId="0">
      <text>
        <r>
          <rPr>
            <sz val="9"/>
            <color indexed="81"/>
            <rFont val="Tahoma"/>
            <family val="2"/>
            <charset val="204"/>
          </rPr>
          <t>Учитывается, в частности, стипендия «За освоение рабочей профессии".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6" authorId="0" shapeId="0">
      <text>
        <r>
          <rPr>
            <sz val="9"/>
            <color indexed="81"/>
            <rFont val="Tahoma"/>
            <family val="2"/>
            <charset val="204"/>
          </rPr>
          <t>на 01 число месяца</t>
        </r>
      </text>
    </comment>
    <comment ref="B8" authorId="0" shapeId="0">
      <text>
        <r>
          <rPr>
            <sz val="9"/>
            <color indexed="81"/>
            <rFont val="Tahoma"/>
            <family val="2"/>
            <charset val="204"/>
          </rPr>
          <t>на 01 число месяца</t>
        </r>
      </text>
    </comment>
    <comment ref="B10" authorId="0" shapeId="0">
      <text>
        <r>
          <rPr>
            <sz val="9"/>
            <color indexed="81"/>
            <rFont val="Tahoma"/>
            <family val="2"/>
            <charset val="204"/>
          </rPr>
          <t>исходя из максимального количества слушателей в течение месяца</t>
        </r>
      </text>
    </comment>
    <comment ref="B11" authorId="0" shapeId="0">
      <text>
        <r>
          <rPr>
            <sz val="9"/>
            <color indexed="81"/>
            <rFont val="Tahoma"/>
            <family val="2"/>
            <charset val="204"/>
          </rPr>
          <t>по суммарному итогу за весь месяц</t>
        </r>
      </text>
    </comment>
    <comment ref="C21" authorId="0" shapeId="0">
      <text>
        <r>
          <rPr>
            <sz val="9"/>
            <color indexed="81"/>
            <rFont val="Tahoma"/>
            <family val="2"/>
            <charset val="204"/>
          </rPr>
          <t>Учитывается, в частности, стипендия «За освоение рабочей профессии".</t>
        </r>
      </text>
    </comment>
    <comment ref="C23" authorId="0" shapeId="0">
      <text>
        <r>
          <rPr>
            <sz val="9"/>
            <color indexed="81"/>
            <rFont val="Tahoma"/>
            <family val="2"/>
            <charset val="204"/>
          </rPr>
          <t>Учитывается, в частности, стипендия «За освоение рабочей профессии".</t>
        </r>
      </text>
    </comment>
  </commentList>
</comments>
</file>

<file path=xl/sharedStrings.xml><?xml version="1.0" encoding="utf-8"?>
<sst xmlns="http://schemas.openxmlformats.org/spreadsheetml/2006/main" count="303" uniqueCount="96">
  <si>
    <t>стипендии Правительства Российской Федерации</t>
  </si>
  <si>
    <t>именные стипендии</t>
  </si>
  <si>
    <t xml:space="preserve">стипендии, назначенные юридическими лицами или физическими лицами </t>
  </si>
  <si>
    <t>прочие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</si>
  <si>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</si>
  <si>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</si>
  <si>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</si>
  <si>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</si>
  <si>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</si>
  <si>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</si>
  <si>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</si>
  <si>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</si>
  <si>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</si>
  <si>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</si>
  <si>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</si>
  <si>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</si>
  <si>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ППКРС</t>
  </si>
  <si>
    <t>ППССЗ</t>
  </si>
  <si>
    <t>ПО</t>
  </si>
  <si>
    <t>ДПО</t>
  </si>
  <si>
    <t>Среднегодовая численность обучающихся</t>
  </si>
  <si>
    <t>Программы подготовки квалифицированных рабочих, служащих (ППКРС)</t>
  </si>
  <si>
    <t>Программы подготовки специалистов среднего звена (ППССЗ)</t>
  </si>
  <si>
    <t>Программы профессионального обучения (ПО)</t>
  </si>
  <si>
    <t>Дополнительные профессиональные программы (ДПО)</t>
  </si>
  <si>
    <t>3.4. Сведения о выплате стипендий и других форм материальной поддержки</t>
  </si>
  <si>
    <t>Код по ОКЕИ: человек - 792 (с одним десятичным знаком); тысяча рублей - 384 (с одним десятичным знаком)</t>
  </si>
  <si>
    <t>Наименование показателей</t>
  </si>
  <si>
    <t>№ строки</t>
  </si>
  <si>
    <t>По всем образовательным программам</t>
  </si>
  <si>
    <t>в том числе по образовательным программам</t>
  </si>
  <si>
    <t>всего</t>
  </si>
  <si>
    <t>в том числе осуществляемые за счет средств бюджетов всех уровней (субсидий)</t>
  </si>
  <si>
    <t>подготовки квалифицированных рабочих, служащих</t>
  </si>
  <si>
    <t>подготовки специалистов среднего звена</t>
  </si>
  <si>
    <t>Расходы организации, тыс. руб.:
На выплату стипендий (сумма строк 02 – 07)</t>
  </si>
  <si>
    <t>01</t>
  </si>
  <si>
    <t>в том числе: 
государственные академические стипендии студентам</t>
  </si>
  <si>
    <t>02</t>
  </si>
  <si>
    <t>государственные социальные стипендии студентам</t>
  </si>
  <si>
    <t>03</t>
  </si>
  <si>
    <t>04</t>
  </si>
  <si>
    <t>05</t>
  </si>
  <si>
    <t>06</t>
  </si>
  <si>
    <t>07</t>
  </si>
  <si>
    <t>На выплату других (кроме стипендий) форм материальной поддержки обучающихся</t>
  </si>
  <si>
    <t>08</t>
  </si>
  <si>
    <t>Среднегодовая численность обучающихся, человек: 
Получающих стипендии</t>
  </si>
  <si>
    <t>09</t>
  </si>
  <si>
    <t>10</t>
  </si>
  <si>
    <t>11</t>
  </si>
  <si>
    <t>12</t>
  </si>
  <si>
    <t>13</t>
  </si>
  <si>
    <t>14</t>
  </si>
  <si>
    <t>15</t>
  </si>
  <si>
    <t>Получающих другие (кроме стипендий) формы материальной поддержки</t>
  </si>
  <si>
    <t>16</t>
  </si>
  <si>
    <t>государственные академические стипендии студентам</t>
  </si>
  <si>
    <t xml:space="preserve">3.5. Сведения о численности обучающихся </t>
  </si>
  <si>
    <t xml:space="preserve">Код по ОКЕИ: человек - 792 </t>
  </si>
  <si>
    <r>
      <t xml:space="preserve">Численность обучающихся 
</t>
    </r>
    <r>
      <rPr>
        <b/>
        <sz val="9"/>
        <color rgb="FFFF0000"/>
        <rFont val="Arial"/>
        <family val="2"/>
        <charset val="204"/>
      </rPr>
      <t>(на конец отчетного года)</t>
    </r>
  </si>
  <si>
    <t xml:space="preserve">всего </t>
  </si>
  <si>
    <t>Программы среднего профессионального образования (сумма строк 02,03)</t>
  </si>
  <si>
    <t>из них программы подготовки:
квалифицированных рабочих, служащих</t>
  </si>
  <si>
    <t>Х</t>
  </si>
  <si>
    <t>специалистов среднего звена</t>
  </si>
  <si>
    <t>Программы профессионального обучения</t>
  </si>
  <si>
    <t>Дополнительные профессиональные программы</t>
  </si>
  <si>
    <t>Среднегодовая численность обучающихся,  получавших указанный вид стипендии</t>
  </si>
  <si>
    <r>
      <t>Расходы организации (</t>
    </r>
    <r>
      <rPr>
        <b/>
        <sz val="10"/>
        <color rgb="FFFF0000"/>
        <rFont val="Arial"/>
        <family val="2"/>
        <charset val="204"/>
      </rPr>
      <t>тыс. руб.</t>
    </r>
    <r>
      <rPr>
        <b/>
        <sz val="10"/>
        <color theme="1"/>
        <rFont val="Arial"/>
        <family val="2"/>
        <charset val="204"/>
      </rPr>
      <t>) на выплату указанного вида стипендий в 2025 году</t>
    </r>
  </si>
  <si>
    <t>Размер среднемесячной стипендии на 1 чел. (руб.)</t>
  </si>
  <si>
    <t>ИТОГО по указанному виду стипендий</t>
  </si>
  <si>
    <t>Норматив (руб.)</t>
  </si>
  <si>
    <t>из них на бюджете, очная форма</t>
  </si>
  <si>
    <t>Численность обучающихся на конец отчетного года (31.12.2025)</t>
  </si>
  <si>
    <t>ВСПОМОГАТЕЛЬНЫЙ РАСЧЁТ для заполнения п.3.4 и п.3.5 СПО-2</t>
  </si>
  <si>
    <t>А)</t>
  </si>
  <si>
    <t>Б)</t>
  </si>
  <si>
    <t>В)</t>
  </si>
  <si>
    <r>
      <t>Численность обучающихся,</t>
    </r>
    <r>
      <rPr>
        <b/>
        <sz val="10"/>
        <color rgb="FF7030A0"/>
        <rFont val="Arial"/>
        <family val="2"/>
        <charset val="204"/>
      </rPr>
      <t xml:space="preserve"> НЕ получавших</t>
    </r>
    <r>
      <rPr>
        <b/>
        <sz val="10"/>
        <color theme="1"/>
        <rFont val="Arial"/>
        <family val="2"/>
        <charset val="204"/>
      </rPr>
      <t xml:space="preserve"> ни один из видов стипендий </t>
    </r>
    <r>
      <rPr>
        <b/>
        <u/>
        <sz val="10"/>
        <color rgb="FF7030A0"/>
        <rFont val="Arial"/>
        <family val="2"/>
        <charset val="204"/>
      </rPr>
      <t xml:space="preserve">за счёт средств бюджетов всех уровней </t>
    </r>
    <r>
      <rPr>
        <sz val="10"/>
        <rFont val="Arial"/>
        <family val="2"/>
        <charset val="204"/>
      </rPr>
      <t>(в разрезе по месяцам 2025 года)</t>
    </r>
  </si>
  <si>
    <r>
      <t xml:space="preserve">Численность обучающихся, получавших хотя бы один вид стипендий </t>
    </r>
    <r>
      <rPr>
        <b/>
        <u/>
        <sz val="10"/>
        <color rgb="FF7030A0"/>
        <rFont val="Arial"/>
        <family val="2"/>
        <charset val="204"/>
      </rPr>
      <t>за счёт средств бюджетов всех уровней</t>
    </r>
    <r>
      <rPr>
        <b/>
        <sz val="10"/>
        <color theme="1"/>
        <rFont val="Arial"/>
        <family val="2"/>
        <charset val="204"/>
      </rPr>
      <t xml:space="preserve"> </t>
    </r>
    <r>
      <rPr>
        <sz val="10"/>
        <color theme="1"/>
        <rFont val="Arial"/>
        <family val="2"/>
        <charset val="204"/>
      </rPr>
      <t>(в разрезе по месяцам 2025 года)</t>
    </r>
  </si>
  <si>
    <r>
      <t>Численность обучающихся,</t>
    </r>
    <r>
      <rPr>
        <b/>
        <sz val="10"/>
        <color rgb="FF7030A0"/>
        <rFont val="Arial"/>
        <family val="2"/>
        <charset val="204"/>
      </rPr>
      <t xml:space="preserve"> НЕ получавших</t>
    </r>
    <r>
      <rPr>
        <b/>
        <sz val="10"/>
        <color theme="1"/>
        <rFont val="Arial"/>
        <family val="2"/>
        <charset val="204"/>
      </rPr>
      <t xml:space="preserve"> ни один из видов стипендий </t>
    </r>
    <r>
      <rPr>
        <sz val="10"/>
        <color theme="1"/>
        <rFont val="Arial"/>
        <family val="2"/>
        <charset val="204"/>
      </rPr>
      <t>(в разрезе по месяцам 2025 года)</t>
    </r>
  </si>
  <si>
    <r>
      <t>Численность обучающихся, получавших хотя бы один вид стипендий</t>
    </r>
    <r>
      <rPr>
        <sz val="10"/>
        <color theme="1"/>
        <rFont val="Arial"/>
        <family val="2"/>
        <charset val="204"/>
      </rPr>
      <t xml:space="preserve"> (в разрезе по месяцам 2025 года)</t>
    </r>
  </si>
  <si>
    <t>очная</t>
  </si>
  <si>
    <t>очно-заочная</t>
  </si>
  <si>
    <t>заочная</t>
  </si>
  <si>
    <t>ВСЕГО</t>
  </si>
  <si>
    <t>приведенная к очной форме обучения</t>
  </si>
  <si>
    <t>расчетная численность</t>
  </si>
  <si>
    <r>
      <t>Среднегодовая численность обучающихся</t>
    </r>
    <r>
      <rPr>
        <sz val="9"/>
        <color rgb="FF000000"/>
        <rFont val="Arial"/>
        <family val="2"/>
        <charset val="204"/>
      </rPr>
      <t/>
    </r>
  </si>
  <si>
    <r>
      <t xml:space="preserve">ЧИСЛЕННОСТЬ обучающихся, получавших указанный вид стипендии </t>
    </r>
    <r>
      <rPr>
        <b/>
        <u/>
        <sz val="10"/>
        <color rgb="FF7030A0"/>
        <rFont val="Arial"/>
        <family val="2"/>
        <charset val="204"/>
      </rPr>
      <t>независимо за счёт каких средств (бюджетных или внебюджетных)</t>
    </r>
    <r>
      <rPr>
        <u/>
        <sz val="10"/>
        <color rgb="FF7030A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 в разрезе по месяцам 2025 года:</t>
    </r>
  </si>
  <si>
    <t>ЧИСЛЕННОСТЬ обучающихся (на всех формах обучения, независимо от источника финансирования) в разрезе по месяцам 2025 года:</t>
  </si>
  <si>
    <r>
      <t xml:space="preserve">ЧИСЛЕННОСТЬ обучающихся, получавших указанный вид стипендии </t>
    </r>
    <r>
      <rPr>
        <b/>
        <u/>
        <sz val="10"/>
        <color rgb="FF7030A0"/>
        <rFont val="Arial"/>
        <family val="2"/>
        <charset val="204"/>
      </rPr>
      <t xml:space="preserve">за счёт средств бюджетов всех уровней </t>
    </r>
    <r>
      <rPr>
        <sz val="10"/>
        <rFont val="Arial"/>
        <family val="2"/>
        <charset val="204"/>
      </rPr>
      <t>(в разрезе по месяцам 2025 года)</t>
    </r>
    <r>
      <rPr>
        <b/>
        <sz val="10"/>
        <color theme="1"/>
        <rFont val="Arial"/>
        <family val="2"/>
        <charset val="204"/>
      </rPr>
      <t>:</t>
    </r>
  </si>
  <si>
    <t>РЕКОМЕНДУЕТСЯ ДЛЯ ЗАПОЛНЕНИЯ И ПРЕДСТАВЛЕНИЯ В ЦПО</t>
  </si>
  <si>
    <t>ПРОВЕРКА КОРРЕКТНОСТИ ЗАПОЛНЕНИЯ ЛИСТА "Вспом"</t>
  </si>
  <si>
    <t>Если в ячейку выводится значение "ОШ", то рекомендуется проверить значение в соответствующей ячейке на листе "Вспом"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</si>
</sst>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11"/>
      <color rgb="FFFF0000"/>
      <name val="Arial"/>
      <family val="2"/>
      <charset val="204"/>
    </font>
    <font>
      <sz val="9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10"/>
      <color rgb="FF7030A0"/>
      <name val="Arial"/>
      <family val="2"/>
      <charset val="204"/>
    </font>
    <font>
      <b/>
      <sz val="10"/>
      <color rgb="FF7030A0"/>
      <name val="Arial"/>
      <family val="2"/>
      <charset val="204"/>
    </font>
    <font>
      <sz val="9"/>
      <color indexed="81"/>
      <name val="Tahoma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FF0000"/>
      <name val="Calibri"/>
      <family val="2"/>
      <charset val="204"/>
    </font>
    <font>
      <b/>
      <sz val="12"/>
      <name val="Arial"/>
      <family val="2"/>
      <charset val="204"/>
    </font>
    <font>
      <sz val="10"/>
      <color rgb="FF002060"/>
      <name val="Arial"/>
      <family val="2"/>
      <charset val="204"/>
    </font>
    <font>
      <u/>
      <sz val="10"/>
      <color rgb="FF7030A0"/>
      <name val="Arial"/>
      <family val="2"/>
      <charset val="204"/>
    </font>
    <font>
      <b/>
      <sz val="16"/>
      <color rgb="FFFF0000"/>
      <name val="Arial"/>
      <family val="2"/>
      <charset val="204"/>
    </font>
    <font>
      <b/>
      <u/>
      <sz val="10"/>
      <color rgb="FF7030A0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9"/>
      <color theme="5" tint="-0.249977111117893"/>
      <name val="Arial"/>
      <family val="2"/>
      <charset val="204"/>
    </font>
    <font>
      <b/>
      <sz val="12"/>
      <color theme="5" tint="-0.499984740745262"/>
      <name val="Arial"/>
      <family val="2"/>
      <charset val="204"/>
    </font>
    <font>
      <b/>
      <sz val="20"/>
      <color theme="1"/>
      <name val="Arial"/>
      <family val="2"/>
      <charset val="204"/>
    </font>
    <font>
      <b/>
      <sz val="18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5" fillId="0" borderId="0" xfId="0" applyFont="1" applyAlignment="1" applyProtection="1">
      <alignment wrapText="1"/>
    </xf>
    <xf numFmtId="0" fontId="7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17" fillId="0" borderId="2" xfId="0" applyFont="1" applyBorder="1" applyAlignment="1" applyProtection="1">
      <alignment horizontal="center" vertical="top" wrapText="1"/>
    </xf>
    <xf numFmtId="164" fontId="6" fillId="2" borderId="2" xfId="0" applyNumberFormat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wrapText="1"/>
    </xf>
    <xf numFmtId="0" fontId="6" fillId="0" borderId="2" xfId="0" applyFont="1" applyBorder="1" applyAlignment="1" applyProtection="1">
      <alignment horizontal="center" wrapText="1"/>
    </xf>
    <xf numFmtId="0" fontId="19" fillId="0" borderId="0" xfId="0" applyFont="1" applyAlignment="1" applyProtection="1">
      <alignment horizontal="center" wrapText="1"/>
    </xf>
    <xf numFmtId="0" fontId="2" fillId="0" borderId="2" xfId="1" applyFont="1" applyFill="1" applyBorder="1" applyAlignment="1" applyProtection="1">
      <alignment horizontal="left" vertical="center" wrapText="1"/>
    </xf>
    <xf numFmtId="4" fontId="5" fillId="3" borderId="2" xfId="0" applyNumberFormat="1" applyFont="1" applyFill="1" applyBorder="1" applyAlignment="1" applyProtection="1">
      <alignment horizont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4" fontId="5" fillId="0" borderId="2" xfId="0" applyNumberFormat="1" applyFont="1" applyBorder="1" applyAlignment="1" applyProtection="1">
      <alignment horizontal="center" wrapText="1"/>
      <protection locked="0"/>
    </xf>
    <xf numFmtId="0" fontId="4" fillId="0" borderId="0" xfId="1" applyFont="1" applyFill="1" applyProtection="1"/>
    <xf numFmtId="0" fontId="4" fillId="0" borderId="0" xfId="1" applyFont="1" applyProtection="1"/>
    <xf numFmtId="0" fontId="11" fillId="0" borderId="0" xfId="1" applyFont="1" applyFill="1" applyAlignment="1" applyProtection="1">
      <alignment vertical="center"/>
    </xf>
    <xf numFmtId="0" fontId="11" fillId="0" borderId="0" xfId="1" applyFont="1" applyFill="1" applyProtection="1"/>
    <xf numFmtId="0" fontId="12" fillId="0" borderId="0" xfId="1" applyFont="1" applyProtection="1"/>
    <xf numFmtId="0" fontId="9" fillId="0" borderId="0" xfId="1" applyFont="1" applyFill="1" applyAlignment="1" applyProtection="1">
      <alignment vertical="center"/>
    </xf>
    <xf numFmtId="0" fontId="14" fillId="0" borderId="6" xfId="1" applyFont="1" applyFill="1" applyBorder="1" applyAlignment="1" applyProtection="1">
      <alignment wrapText="1"/>
    </xf>
    <xf numFmtId="0" fontId="13" fillId="0" borderId="6" xfId="1" applyFont="1" applyFill="1" applyBorder="1" applyAlignment="1" applyProtection="1">
      <alignment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10" fillId="4" borderId="1" xfId="1" applyFont="1" applyFill="1" applyBorder="1" applyAlignment="1" applyProtection="1">
      <alignment horizontal="center" vertical="top"/>
    </xf>
    <xf numFmtId="0" fontId="10" fillId="4" borderId="1" xfId="1" applyFont="1" applyFill="1" applyBorder="1" applyAlignment="1" applyProtection="1">
      <alignment horizontal="center" vertical="center" wrapText="1"/>
    </xf>
    <xf numFmtId="0" fontId="10" fillId="5" borderId="1" xfId="1" applyFont="1" applyFill="1" applyBorder="1" applyAlignment="1" applyProtection="1">
      <alignment horizontal="center" vertical="top"/>
    </xf>
    <xf numFmtId="0" fontId="10" fillId="0" borderId="1" xfId="1" applyFont="1" applyFill="1" applyBorder="1" applyAlignment="1" applyProtection="1">
      <alignment vertical="center" wrapText="1"/>
    </xf>
    <xf numFmtId="49" fontId="10" fillId="4" borderId="1" xfId="1" applyNumberFormat="1" applyFont="1" applyFill="1" applyBorder="1" applyAlignment="1" applyProtection="1">
      <alignment horizontal="center"/>
    </xf>
    <xf numFmtId="164" fontId="10" fillId="0" borderId="1" xfId="1" applyNumberFormat="1" applyFont="1" applyFill="1" applyBorder="1" applyAlignment="1" applyProtection="1">
      <alignment horizontal="right" vertical="center"/>
    </xf>
    <xf numFmtId="0" fontId="4" fillId="0" borderId="1" xfId="1" applyFont="1" applyFill="1" applyBorder="1" applyAlignment="1" applyProtection="1">
      <alignment vertical="center" wrapText="1"/>
    </xf>
    <xf numFmtId="49" fontId="10" fillId="5" borderId="1" xfId="1" applyNumberFormat="1" applyFont="1" applyFill="1" applyBorder="1" applyAlignment="1" applyProtection="1">
      <alignment horizontal="center"/>
    </xf>
    <xf numFmtId="3" fontId="17" fillId="0" borderId="1" xfId="1" applyNumberFormat="1" applyFont="1" applyFill="1" applyBorder="1" applyAlignment="1" applyProtection="1">
      <alignment horizontal="right" vertical="center"/>
    </xf>
    <xf numFmtId="164" fontId="17" fillId="0" borderId="1" xfId="1" applyNumberFormat="1" applyFont="1" applyFill="1" applyBorder="1" applyAlignment="1" applyProtection="1">
      <alignment horizontal="right" vertical="center"/>
    </xf>
    <xf numFmtId="164" fontId="17" fillId="0" borderId="1" xfId="1" applyNumberFormat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left" vertical="center" wrapText="1" indent="2"/>
    </xf>
    <xf numFmtId="164" fontId="4" fillId="0" borderId="1" xfId="1" applyNumberFormat="1" applyFont="1" applyFill="1" applyBorder="1" applyAlignment="1" applyProtection="1">
      <alignment horizontal="right" vertical="center"/>
    </xf>
    <xf numFmtId="0" fontId="4" fillId="0" borderId="1" xfId="1" applyFont="1" applyFill="1" applyBorder="1" applyAlignment="1" applyProtection="1">
      <alignment horizontal="left" vertical="center" wrapText="1" indent="1"/>
    </xf>
    <xf numFmtId="164" fontId="3" fillId="0" borderId="1" xfId="1" applyNumberFormat="1" applyFont="1" applyFill="1" applyBorder="1" applyAlignment="1" applyProtection="1">
      <alignment horizontal="right" vertical="center"/>
    </xf>
    <xf numFmtId="164" fontId="17" fillId="0" borderId="1" xfId="1" applyNumberFormat="1" applyFont="1" applyFill="1" applyBorder="1" applyAlignment="1" applyProtection="1">
      <alignment horizontal="center" vertical="center" wrapText="1"/>
    </xf>
    <xf numFmtId="3" fontId="3" fillId="0" borderId="1" xfId="1" applyNumberFormat="1" applyFont="1" applyFill="1" applyBorder="1" applyAlignment="1" applyProtection="1">
      <alignment horizontal="right" vertical="center"/>
    </xf>
    <xf numFmtId="164" fontId="4" fillId="0" borderId="1" xfId="1" applyNumberFormat="1" applyFont="1" applyFill="1" applyBorder="1" applyAlignment="1" applyProtection="1">
      <alignment horizontal="right" vertical="center"/>
      <protection locked="0"/>
    </xf>
    <xf numFmtId="164" fontId="10" fillId="0" borderId="1" xfId="1" applyNumberFormat="1" applyFont="1" applyFill="1" applyBorder="1" applyAlignment="1" applyProtection="1">
      <alignment horizontal="right" vertical="center"/>
      <protection locked="0"/>
    </xf>
    <xf numFmtId="0" fontId="16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1" applyFont="1" applyFill="1" applyBorder="1" applyAlignment="1" applyProtection="1">
      <alignment horizontal="left" vertical="center" wrapText="1"/>
    </xf>
    <xf numFmtId="0" fontId="3" fillId="0" borderId="3" xfId="1" applyFont="1" applyFill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164" fontId="6" fillId="2" borderId="3" xfId="0" applyNumberFormat="1" applyFont="1" applyFill="1" applyBorder="1" applyAlignment="1" applyProtection="1">
      <alignment horizontal="center" vertical="center" wrapText="1"/>
    </xf>
    <xf numFmtId="4" fontId="5" fillId="0" borderId="3" xfId="0" applyNumberFormat="1" applyFont="1" applyBorder="1" applyAlignment="1" applyProtection="1">
      <alignment horizontal="center" wrapText="1"/>
      <protection locked="0"/>
    </xf>
    <xf numFmtId="0" fontId="2" fillId="0" borderId="10" xfId="1" applyFont="1" applyFill="1" applyBorder="1" applyAlignment="1" applyProtection="1">
      <alignment horizontal="left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4" fontId="5" fillId="3" borderId="10" xfId="0" applyNumberFormat="1" applyFont="1" applyFill="1" applyBorder="1" applyAlignment="1" applyProtection="1">
      <alignment horizontal="center" wrapText="1"/>
    </xf>
    <xf numFmtId="4" fontId="5" fillId="3" borderId="11" xfId="0" applyNumberFormat="1" applyFont="1" applyFill="1" applyBorder="1" applyAlignment="1" applyProtection="1">
      <alignment horizontal="center" wrapText="1"/>
    </xf>
    <xf numFmtId="4" fontId="5" fillId="3" borderId="13" xfId="0" applyNumberFormat="1" applyFont="1" applyFill="1" applyBorder="1" applyAlignment="1" applyProtection="1">
      <alignment horizontal="center" wrapText="1"/>
    </xf>
    <xf numFmtId="0" fontId="3" fillId="0" borderId="15" xfId="1" applyFont="1" applyFill="1" applyBorder="1" applyAlignment="1" applyProtection="1">
      <alignment horizontal="left" vertical="center" wrapText="1"/>
    </xf>
    <xf numFmtId="0" fontId="5" fillId="0" borderId="15" xfId="0" applyFont="1" applyBorder="1" applyAlignment="1" applyProtection="1">
      <alignment horizontal="center" vertical="center" wrapText="1"/>
      <protection locked="0"/>
    </xf>
    <xf numFmtId="4" fontId="5" fillId="3" borderId="15" xfId="0" applyNumberFormat="1" applyFont="1" applyFill="1" applyBorder="1" applyAlignment="1" applyProtection="1">
      <alignment horizontal="center" wrapText="1"/>
    </xf>
    <xf numFmtId="4" fontId="5" fillId="3" borderId="16" xfId="0" applyNumberFormat="1" applyFont="1" applyFill="1" applyBorder="1" applyAlignment="1" applyProtection="1">
      <alignment horizont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164" fontId="6" fillId="2" borderId="10" xfId="0" applyNumberFormat="1" applyFont="1" applyFill="1" applyBorder="1" applyAlignment="1" applyProtection="1">
      <alignment horizontal="center" vertical="center" wrapText="1"/>
    </xf>
    <xf numFmtId="4" fontId="5" fillId="2" borderId="11" xfId="0" applyNumberFormat="1" applyFont="1" applyFill="1" applyBorder="1" applyAlignment="1" applyProtection="1">
      <alignment horizontal="center" wrapText="1"/>
    </xf>
    <xf numFmtId="4" fontId="5" fillId="2" borderId="13" xfId="0" applyNumberFormat="1" applyFont="1" applyFill="1" applyBorder="1" applyAlignment="1" applyProtection="1">
      <alignment horizontal="center" wrapText="1"/>
    </xf>
    <xf numFmtId="0" fontId="5" fillId="2" borderId="15" xfId="0" applyFont="1" applyFill="1" applyBorder="1" applyAlignment="1" applyProtection="1">
      <alignment horizontal="center" vertical="center" wrapText="1"/>
    </xf>
    <xf numFmtId="164" fontId="6" fillId="2" borderId="15" xfId="0" applyNumberFormat="1" applyFont="1" applyFill="1" applyBorder="1" applyAlignment="1" applyProtection="1">
      <alignment horizontal="center" vertical="center" wrapText="1"/>
    </xf>
    <xf numFmtId="4" fontId="5" fillId="2" borderId="16" xfId="0" applyNumberFormat="1" applyFont="1" applyFill="1" applyBorder="1" applyAlignment="1" applyProtection="1">
      <alignment horizontal="center" wrapText="1"/>
    </xf>
    <xf numFmtId="0" fontId="20" fillId="0" borderId="0" xfId="2" applyFont="1" applyProtection="1"/>
    <xf numFmtId="0" fontId="21" fillId="0" borderId="0" xfId="0" applyFont="1" applyAlignment="1" applyProtection="1"/>
    <xf numFmtId="0" fontId="24" fillId="0" borderId="0" xfId="0" applyFont="1" applyAlignment="1" applyProtection="1"/>
    <xf numFmtId="0" fontId="16" fillId="3" borderId="2" xfId="0" applyFont="1" applyFill="1" applyBorder="1" applyAlignment="1" applyProtection="1">
      <alignment horizontal="center" vertical="center" wrapText="1"/>
    </xf>
    <xf numFmtId="0" fontId="26" fillId="0" borderId="0" xfId="0" applyFont="1" applyAlignment="1" applyProtection="1"/>
    <xf numFmtId="164" fontId="4" fillId="6" borderId="1" xfId="1" applyNumberFormat="1" applyFont="1" applyFill="1" applyBorder="1" applyAlignment="1" applyProtection="1">
      <alignment horizontal="right" vertical="center"/>
    </xf>
    <xf numFmtId="164" fontId="4" fillId="6" borderId="1" xfId="1" applyNumberFormat="1" applyFont="1" applyFill="1" applyBorder="1" applyAlignment="1" applyProtection="1">
      <alignment horizontal="right" vertical="center"/>
      <protection locked="0"/>
    </xf>
    <xf numFmtId="0" fontId="28" fillId="0" borderId="1" xfId="1" applyFont="1" applyFill="1" applyBorder="1" applyAlignment="1" applyProtection="1">
      <alignment vertical="center" wrapText="1"/>
    </xf>
    <xf numFmtId="49" fontId="28" fillId="4" borderId="1" xfId="1" applyNumberFormat="1" applyFont="1" applyFill="1" applyBorder="1" applyAlignment="1" applyProtection="1">
      <alignment horizontal="center"/>
    </xf>
    <xf numFmtId="0" fontId="29" fillId="0" borderId="0" xfId="0" applyFont="1" applyAlignment="1" applyProtection="1"/>
    <xf numFmtId="0" fontId="27" fillId="0" borderId="0" xfId="0" applyFont="1" applyAlignment="1" applyProtection="1"/>
    <xf numFmtId="0" fontId="30" fillId="0" borderId="0" xfId="0" applyFont="1" applyAlignment="1" applyProtection="1">
      <alignment horizontal="center" vertical="top" wrapText="1"/>
    </xf>
    <xf numFmtId="0" fontId="16" fillId="2" borderId="2" xfId="0" applyFont="1" applyFill="1" applyBorder="1" applyAlignment="1" applyProtection="1">
      <alignment horizontal="center" vertical="center" wrapText="1"/>
    </xf>
    <xf numFmtId="4" fontId="19" fillId="2" borderId="2" xfId="0" applyNumberFormat="1" applyFont="1" applyFill="1" applyBorder="1" applyAlignment="1" applyProtection="1">
      <alignment wrapText="1"/>
    </xf>
    <xf numFmtId="4" fontId="5" fillId="2" borderId="2" xfId="0" applyNumberFormat="1" applyFont="1" applyFill="1" applyBorder="1" applyAlignment="1" applyProtection="1">
      <alignment horizontal="center" wrapText="1"/>
    </xf>
    <xf numFmtId="0" fontId="31" fillId="0" borderId="0" xfId="0" applyFont="1" applyAlignment="1" applyProtection="1"/>
    <xf numFmtId="0" fontId="3" fillId="0" borderId="3" xfId="1" applyFont="1" applyFill="1" applyBorder="1" applyAlignment="1" applyProtection="1">
      <alignment horizontal="left" vertical="center" wrapText="1"/>
    </xf>
    <xf numFmtId="0" fontId="2" fillId="0" borderId="2" xfId="1" applyFont="1" applyFill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7" borderId="2" xfId="0" applyFont="1" applyFill="1" applyBorder="1" applyAlignment="1" applyProtection="1">
      <alignment horizontal="center" vertical="center" wrapText="1"/>
    </xf>
    <xf numFmtId="4" fontId="5" fillId="7" borderId="2" xfId="0" applyNumberFormat="1" applyFont="1" applyFill="1" applyBorder="1" applyAlignment="1" applyProtection="1">
      <alignment horizontal="center" wrapText="1"/>
    </xf>
    <xf numFmtId="0" fontId="5" fillId="7" borderId="17" xfId="0" applyFont="1" applyFill="1" applyBorder="1" applyAlignment="1" applyProtection="1">
      <alignment horizontal="center" vertical="center" wrapText="1"/>
    </xf>
    <xf numFmtId="0" fontId="17" fillId="0" borderId="2" xfId="0" applyFont="1" applyBorder="1" applyAlignment="1" applyProtection="1">
      <alignment horizontal="center" vertical="top" wrapText="1"/>
    </xf>
    <xf numFmtId="0" fontId="6" fillId="0" borderId="9" xfId="0" applyFont="1" applyBorder="1" applyAlignment="1" applyProtection="1">
      <alignment horizontal="left" vertical="center" wrapText="1"/>
    </xf>
    <xf numFmtId="0" fontId="6" fillId="0" borderId="12" xfId="0" applyFont="1" applyBorder="1" applyAlignment="1" applyProtection="1">
      <alignment horizontal="left" vertical="center" wrapText="1"/>
    </xf>
    <xf numFmtId="0" fontId="6" fillId="0" borderId="14" xfId="0" applyFont="1" applyBorder="1" applyAlignment="1" applyProtection="1">
      <alignment horizontal="left" vertical="center" wrapText="1"/>
    </xf>
    <xf numFmtId="0" fontId="3" fillId="0" borderId="3" xfId="1" applyFont="1" applyFill="1" applyBorder="1" applyAlignment="1" applyProtection="1">
      <alignment horizontal="left" vertical="center" wrapText="1"/>
    </xf>
    <xf numFmtId="0" fontId="3" fillId="0" borderId="5" xfId="1" applyFont="1" applyFill="1" applyBorder="1" applyAlignment="1" applyProtection="1">
      <alignment horizontal="left" vertical="center" wrapText="1"/>
    </xf>
    <xf numFmtId="4" fontId="5" fillId="2" borderId="7" xfId="0" applyNumberFormat="1" applyFont="1" applyFill="1" applyBorder="1" applyAlignment="1" applyProtection="1">
      <alignment horizontal="right" vertical="center" wrapText="1"/>
    </xf>
    <xf numFmtId="4" fontId="5" fillId="2" borderId="2" xfId="0" applyNumberFormat="1" applyFont="1" applyFill="1" applyBorder="1" applyAlignment="1" applyProtection="1">
      <alignment horizontal="right" vertical="center" wrapText="1"/>
    </xf>
    <xf numFmtId="4" fontId="5" fillId="2" borderId="2" xfId="0" applyNumberFormat="1" applyFont="1" applyFill="1" applyBorder="1" applyAlignment="1" applyProtection="1">
      <alignment vertical="center" wrapText="1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3" fillId="0" borderId="4" xfId="1" applyFont="1" applyFill="1" applyBorder="1" applyAlignment="1" applyProtection="1">
      <alignment horizontal="left" vertical="center" wrapText="1"/>
    </xf>
    <xf numFmtId="0" fontId="3" fillId="0" borderId="2" xfId="1" applyFont="1" applyFill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left" vertical="center" wrapText="1"/>
    </xf>
    <xf numFmtId="0" fontId="2" fillId="0" borderId="2" xfId="1" applyFont="1" applyFill="1" applyBorder="1" applyAlignment="1" applyProtection="1">
      <alignment horizontal="left" vertical="center" wrapText="1"/>
    </xf>
    <xf numFmtId="0" fontId="22" fillId="0" borderId="7" xfId="1" applyFont="1" applyFill="1" applyBorder="1" applyAlignment="1" applyProtection="1">
      <alignment horizontal="right" vertical="center" wrapText="1"/>
    </xf>
    <xf numFmtId="0" fontId="22" fillId="0" borderId="8" xfId="1" applyFont="1" applyFill="1" applyBorder="1" applyAlignment="1" applyProtection="1">
      <alignment horizontal="right" vertical="center" wrapText="1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top" wrapText="1"/>
    </xf>
    <xf numFmtId="0" fontId="4" fillId="0" borderId="1" xfId="1" applyFont="1" applyFill="1" applyBorder="1" applyProtection="1"/>
    <xf numFmtId="0" fontId="4" fillId="0" borderId="1" xfId="1" applyFont="1" applyFill="1" applyBorder="1" applyAlignment="1" applyProtection="1">
      <alignment wrapText="1"/>
    </xf>
    <xf numFmtId="0" fontId="4" fillId="0" borderId="1" xfId="1" applyFont="1" applyFill="1" applyBorder="1" applyAlignment="1" applyProtection="1">
      <alignment horizontal="center" wrapText="1"/>
    </xf>
  </cellXfs>
  <cellStyles count="3">
    <cellStyle name="Обычный" xfId="0" builtinId="0"/>
    <cellStyle name="Обычный 3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65"/>
  <sheetViews>
    <sheetView showGridLines="0" tabSelected="1" zoomScale="92" zoomScaleNormal="92" workbookViewId="0">
      <selection activeCell="B5" sqref="B5"/>
    </sheetView>
  </sheetViews>
  <sheetFormatPr defaultColWidth="8.85546875" defaultRowHeight="12.75" x14ac:dyDescent="0.2"/>
  <cols>
    <col min="1" max="1" width="5.7109375" style="1" customWidth="1"/>
    <col min="2" max="2" width="38.7109375" style="1" customWidth="1"/>
    <col min="3" max="3" width="8.85546875" style="1" customWidth="1"/>
    <col min="4" max="4" width="8.85546875" style="1"/>
    <col min="5" max="5" width="9.7109375" style="1" customWidth="1"/>
    <col min="6" max="11" width="8.85546875" style="1"/>
    <col min="12" max="12" width="9.7109375" style="1" customWidth="1"/>
    <col min="13" max="15" width="8.85546875" style="1"/>
    <col min="16" max="16" width="16" style="1" customWidth="1"/>
    <col min="17" max="17" width="21.5703125" style="1" customWidth="1"/>
    <col min="18" max="18" width="15.5703125" style="1" customWidth="1"/>
    <col min="19" max="19" width="13.85546875" style="1" customWidth="1"/>
    <col min="20" max="20" width="11" style="1" customWidth="1"/>
    <col min="21" max="16384" width="8.85546875" style="1"/>
  </cols>
  <sheetData>
    <row r="1" spans="1:20" ht="18.75" x14ac:dyDescent="0.3">
      <c r="B1" s="68" t="s">
        <v>93</v>
      </c>
    </row>
    <row r="2" spans="1:20" ht="18.75" x14ac:dyDescent="0.3">
      <c r="B2" s="68"/>
    </row>
    <row r="3" spans="1:20" ht="23.25" x14ac:dyDescent="0.35">
      <c r="B3" s="83" t="s">
        <v>75</v>
      </c>
    </row>
    <row r="4" spans="1:20" ht="15.75" x14ac:dyDescent="0.25">
      <c r="B4" s="69"/>
    </row>
    <row r="5" spans="1:20" ht="15.75" x14ac:dyDescent="0.25">
      <c r="B5" s="77"/>
    </row>
    <row r="6" spans="1:20" ht="15.75" x14ac:dyDescent="0.25">
      <c r="B6" s="78"/>
    </row>
    <row r="7" spans="1:20" x14ac:dyDescent="0.2">
      <c r="Q7" s="90" t="s">
        <v>74</v>
      </c>
      <c r="R7" s="90"/>
      <c r="S7" s="90"/>
      <c r="T7" s="90"/>
    </row>
    <row r="8" spans="1:20" ht="42" customHeight="1" x14ac:dyDescent="0.2">
      <c r="A8" s="79" t="s">
        <v>76</v>
      </c>
      <c r="B8" s="103" t="s">
        <v>91</v>
      </c>
      <c r="C8" s="103"/>
      <c r="D8" s="2" t="s">
        <v>4</v>
      </c>
      <c r="E8" s="2" t="s">
        <v>5</v>
      </c>
      <c r="F8" s="2" t="s">
        <v>6</v>
      </c>
      <c r="G8" s="2" t="s">
        <v>7</v>
      </c>
      <c r="H8" s="2" t="s">
        <v>8</v>
      </c>
      <c r="I8" s="2" t="s">
        <v>9</v>
      </c>
      <c r="J8" s="2" t="s">
        <v>10</v>
      </c>
      <c r="K8" s="2" t="s">
        <v>11</v>
      </c>
      <c r="L8" s="2" t="s">
        <v>12</v>
      </c>
      <c r="M8" s="2" t="s">
        <v>13</v>
      </c>
      <c r="N8" s="2" t="s">
        <v>14</v>
      </c>
      <c r="O8" s="2" t="s">
        <v>15</v>
      </c>
      <c r="P8" s="3" t="s">
        <v>20</v>
      </c>
      <c r="Q8" s="4" t="s">
        <v>83</v>
      </c>
      <c r="R8" s="4" t="s">
        <v>84</v>
      </c>
      <c r="S8" s="4" t="s">
        <v>85</v>
      </c>
      <c r="T8" s="4" t="s">
        <v>86</v>
      </c>
    </row>
    <row r="9" spans="1:20" ht="24.75" customHeight="1" x14ac:dyDescent="0.2">
      <c r="B9" s="104" t="s">
        <v>21</v>
      </c>
      <c r="C9" s="104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5">
        <f>ROUND(SUM(D9:O9)/12,1)</f>
        <v>0</v>
      </c>
      <c r="Q9" s="16"/>
      <c r="R9" s="16"/>
      <c r="S9" s="16"/>
      <c r="T9" s="80">
        <f>SUM(Q9:S9)</f>
        <v>0</v>
      </c>
    </row>
    <row r="10" spans="1:20" ht="18.600000000000001" customHeight="1" x14ac:dyDescent="0.2">
      <c r="B10" s="105" t="s">
        <v>73</v>
      </c>
      <c r="C10" s="106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5">
        <f>ROUND(SUM(D10:O10)/12,1)</f>
        <v>0</v>
      </c>
      <c r="Q10" s="46"/>
      <c r="R10" s="46"/>
      <c r="S10" s="46"/>
      <c r="T10" s="71"/>
    </row>
    <row r="11" spans="1:20" ht="24.75" customHeight="1" x14ac:dyDescent="0.2">
      <c r="B11" s="104" t="s">
        <v>22</v>
      </c>
      <c r="C11" s="10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5">
        <f t="shared" ref="P11:P14" si="0">ROUND(SUM(D11:O11)/12,1)</f>
        <v>0</v>
      </c>
      <c r="Q11" s="16"/>
      <c r="R11" s="16"/>
      <c r="S11" s="16"/>
      <c r="T11" s="80">
        <f>SUM(Q11:S11)</f>
        <v>0</v>
      </c>
    </row>
    <row r="12" spans="1:20" ht="18" customHeight="1" x14ac:dyDescent="0.2">
      <c r="B12" s="105" t="s">
        <v>73</v>
      </c>
      <c r="C12" s="106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5">
        <f t="shared" si="0"/>
        <v>0</v>
      </c>
      <c r="Q12" s="46"/>
      <c r="R12" s="46"/>
      <c r="S12" s="46"/>
      <c r="T12" s="71"/>
    </row>
    <row r="13" spans="1:20" ht="18" customHeight="1" x14ac:dyDescent="0.2">
      <c r="B13" s="104" t="s">
        <v>23</v>
      </c>
      <c r="C13" s="104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5">
        <f t="shared" si="0"/>
        <v>0</v>
      </c>
    </row>
    <row r="14" spans="1:20" ht="27" customHeight="1" x14ac:dyDescent="0.2">
      <c r="B14" s="104" t="s">
        <v>24</v>
      </c>
      <c r="C14" s="10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5">
        <f t="shared" si="0"/>
        <v>0</v>
      </c>
    </row>
    <row r="15" spans="1:20" x14ac:dyDescent="0.2">
      <c r="B15" s="6"/>
      <c r="C15" s="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8"/>
    </row>
    <row r="17" spans="1:20" ht="76.5" x14ac:dyDescent="0.2">
      <c r="A17" s="79" t="s">
        <v>77</v>
      </c>
      <c r="B17" s="103" t="s">
        <v>90</v>
      </c>
      <c r="C17" s="103"/>
      <c r="D17" s="2" t="s">
        <v>4</v>
      </c>
      <c r="E17" s="2" t="s">
        <v>5</v>
      </c>
      <c r="F17" s="2" t="s">
        <v>6</v>
      </c>
      <c r="G17" s="2" t="s">
        <v>7</v>
      </c>
      <c r="H17" s="2" t="s">
        <v>8</v>
      </c>
      <c r="I17" s="2" t="s">
        <v>9</v>
      </c>
      <c r="J17" s="2" t="s">
        <v>10</v>
      </c>
      <c r="K17" s="2" t="s">
        <v>11</v>
      </c>
      <c r="L17" s="2" t="s">
        <v>12</v>
      </c>
      <c r="M17" s="2" t="s">
        <v>13</v>
      </c>
      <c r="N17" s="2" t="s">
        <v>14</v>
      </c>
      <c r="O17" s="2" t="s">
        <v>15</v>
      </c>
      <c r="P17" s="3" t="s">
        <v>68</v>
      </c>
      <c r="Q17" s="3" t="s">
        <v>69</v>
      </c>
      <c r="R17" s="9" t="s">
        <v>71</v>
      </c>
      <c r="S17" s="10" t="s">
        <v>70</v>
      </c>
      <c r="T17" s="11" t="s">
        <v>72</v>
      </c>
    </row>
    <row r="18" spans="1:20" ht="15" customHeight="1" x14ac:dyDescent="0.2">
      <c r="B18" s="99" t="s">
        <v>57</v>
      </c>
      <c r="C18" s="12" t="s">
        <v>16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5">
        <f>ROUND(SUM(D18:O18)/12,1)</f>
        <v>0</v>
      </c>
      <c r="Q18" s="17"/>
      <c r="R18" s="96">
        <f>Q18+Q19</f>
        <v>0</v>
      </c>
      <c r="S18" s="14" t="e">
        <f>(Q18*1000)/(P18*12)</f>
        <v>#DIV/0!</v>
      </c>
      <c r="T18" s="81">
        <v>812.67</v>
      </c>
    </row>
    <row r="19" spans="1:20" ht="15" customHeight="1" x14ac:dyDescent="0.2">
      <c r="B19" s="100"/>
      <c r="C19" s="12" t="s">
        <v>17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5">
        <f t="shared" ref="P19:P31" si="1">ROUND(SUM(D19:O19)/12,1)</f>
        <v>0</v>
      </c>
      <c r="Q19" s="17"/>
      <c r="R19" s="97"/>
      <c r="S19" s="14" t="e">
        <f t="shared" ref="S19:S21" si="2">(Q19*1000)/(P19*12)</f>
        <v>#DIV/0!</v>
      </c>
      <c r="T19" s="81">
        <v>812.67</v>
      </c>
    </row>
    <row r="20" spans="1:20" ht="15" customHeight="1" x14ac:dyDescent="0.2">
      <c r="B20" s="99" t="s">
        <v>39</v>
      </c>
      <c r="C20" s="12" t="s">
        <v>16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5">
        <f t="shared" si="1"/>
        <v>0</v>
      </c>
      <c r="Q20" s="17"/>
      <c r="R20" s="98">
        <f>Q20+Q21</f>
        <v>0</v>
      </c>
      <c r="S20" s="14" t="e">
        <f t="shared" si="2"/>
        <v>#DIV/0!</v>
      </c>
      <c r="T20" s="81">
        <v>1219</v>
      </c>
    </row>
    <row r="21" spans="1:20" ht="15" customHeight="1" x14ac:dyDescent="0.2">
      <c r="B21" s="100"/>
      <c r="C21" s="12" t="s">
        <v>17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5">
        <f t="shared" si="1"/>
        <v>0</v>
      </c>
      <c r="Q21" s="17"/>
      <c r="R21" s="98"/>
      <c r="S21" s="14" t="e">
        <f t="shared" si="2"/>
        <v>#DIV/0!</v>
      </c>
      <c r="T21" s="81">
        <v>1219</v>
      </c>
    </row>
    <row r="22" spans="1:20" ht="15" customHeight="1" x14ac:dyDescent="0.2">
      <c r="B22" s="94" t="s">
        <v>0</v>
      </c>
      <c r="C22" s="12" t="s">
        <v>16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5">
        <f t="shared" si="1"/>
        <v>0</v>
      </c>
      <c r="Q22" s="17"/>
      <c r="R22" s="97">
        <f>Q22+Q23</f>
        <v>0</v>
      </c>
      <c r="S22" s="14" t="e">
        <f t="shared" ref="S22:S31" si="3">(Q22*1000)/(P22*12)</f>
        <v>#DIV/0!</v>
      </c>
    </row>
    <row r="23" spans="1:20" ht="15" customHeight="1" x14ac:dyDescent="0.2">
      <c r="B23" s="95"/>
      <c r="C23" s="12" t="s">
        <v>17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5">
        <f t="shared" si="1"/>
        <v>0</v>
      </c>
      <c r="Q23" s="17"/>
      <c r="R23" s="97"/>
      <c r="S23" s="14" t="e">
        <f t="shared" si="3"/>
        <v>#DIV/0!</v>
      </c>
    </row>
    <row r="24" spans="1:20" ht="15" customHeight="1" x14ac:dyDescent="0.2">
      <c r="B24" s="94" t="s">
        <v>1</v>
      </c>
      <c r="C24" s="12" t="s">
        <v>16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5">
        <f t="shared" si="1"/>
        <v>0</v>
      </c>
      <c r="Q24" s="17"/>
      <c r="R24" s="97">
        <f>Q24+Q25+Q26</f>
        <v>0</v>
      </c>
      <c r="S24" s="14" t="e">
        <f t="shared" si="3"/>
        <v>#DIV/0!</v>
      </c>
    </row>
    <row r="25" spans="1:20" ht="15" customHeight="1" x14ac:dyDescent="0.2">
      <c r="B25" s="95"/>
      <c r="C25" s="12" t="s">
        <v>17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5">
        <f t="shared" si="1"/>
        <v>0</v>
      </c>
      <c r="Q25" s="17"/>
      <c r="R25" s="97"/>
      <c r="S25" s="14" t="e">
        <f t="shared" si="3"/>
        <v>#DIV/0!</v>
      </c>
    </row>
    <row r="26" spans="1:20" ht="15" customHeight="1" x14ac:dyDescent="0.2">
      <c r="B26" s="101"/>
      <c r="C26" s="12" t="s">
        <v>18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5">
        <f t="shared" si="1"/>
        <v>0</v>
      </c>
      <c r="Q26" s="17"/>
      <c r="R26" s="97"/>
      <c r="S26" s="14" t="e">
        <f t="shared" si="3"/>
        <v>#DIV/0!</v>
      </c>
    </row>
    <row r="27" spans="1:20" ht="15" customHeight="1" x14ac:dyDescent="0.2">
      <c r="B27" s="94" t="s">
        <v>2</v>
      </c>
      <c r="C27" s="12" t="s">
        <v>16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5">
        <f t="shared" si="1"/>
        <v>0</v>
      </c>
      <c r="Q27" s="17"/>
      <c r="R27" s="97">
        <f>Q27+Q28+Q29</f>
        <v>0</v>
      </c>
      <c r="S27" s="14" t="e">
        <f t="shared" si="3"/>
        <v>#DIV/0!</v>
      </c>
    </row>
    <row r="28" spans="1:20" ht="15" customHeight="1" x14ac:dyDescent="0.2">
      <c r="B28" s="95"/>
      <c r="C28" s="12" t="s">
        <v>17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5">
        <f t="shared" si="1"/>
        <v>0</v>
      </c>
      <c r="Q28" s="17"/>
      <c r="R28" s="97"/>
      <c r="S28" s="14" t="e">
        <f t="shared" si="3"/>
        <v>#DIV/0!</v>
      </c>
    </row>
    <row r="29" spans="1:20" ht="15" customHeight="1" x14ac:dyDescent="0.2">
      <c r="B29" s="95"/>
      <c r="C29" s="12" t="s">
        <v>18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5">
        <f t="shared" si="1"/>
        <v>0</v>
      </c>
      <c r="Q29" s="17"/>
      <c r="R29" s="97"/>
      <c r="S29" s="14" t="e">
        <f t="shared" si="3"/>
        <v>#DIV/0!</v>
      </c>
    </row>
    <row r="30" spans="1:20" ht="15" customHeight="1" x14ac:dyDescent="0.2">
      <c r="B30" s="102" t="s">
        <v>3</v>
      </c>
      <c r="C30" s="12" t="s">
        <v>18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5">
        <f t="shared" si="1"/>
        <v>0</v>
      </c>
      <c r="Q30" s="17"/>
      <c r="R30" s="97">
        <f>Q30+Q31</f>
        <v>0</v>
      </c>
      <c r="S30" s="14" t="e">
        <f t="shared" si="3"/>
        <v>#DIV/0!</v>
      </c>
    </row>
    <row r="31" spans="1:20" ht="15" customHeight="1" thickBot="1" x14ac:dyDescent="0.25">
      <c r="B31" s="94"/>
      <c r="C31" s="48" t="s">
        <v>19</v>
      </c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50">
        <f t="shared" si="1"/>
        <v>0</v>
      </c>
      <c r="Q31" s="51"/>
      <c r="R31" s="97"/>
      <c r="S31" s="14" t="e">
        <f t="shared" si="3"/>
        <v>#DIV/0!</v>
      </c>
    </row>
    <row r="32" spans="1:20" ht="19.899999999999999" customHeight="1" x14ac:dyDescent="0.2">
      <c r="B32" s="91" t="s">
        <v>81</v>
      </c>
      <c r="C32" s="52" t="s">
        <v>16</v>
      </c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4"/>
      <c r="Q32" s="55"/>
    </row>
    <row r="33" spans="1:20" ht="19.899999999999999" customHeight="1" x14ac:dyDescent="0.2">
      <c r="B33" s="92"/>
      <c r="C33" s="47" t="s">
        <v>17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3"/>
      <c r="Q33" s="56"/>
    </row>
    <row r="34" spans="1:20" ht="19.899999999999999" customHeight="1" x14ac:dyDescent="0.2">
      <c r="B34" s="92"/>
      <c r="C34" s="47" t="s">
        <v>18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3"/>
      <c r="Q34" s="56"/>
    </row>
    <row r="35" spans="1:20" ht="19.899999999999999" customHeight="1" thickBot="1" x14ac:dyDescent="0.25">
      <c r="B35" s="93"/>
      <c r="C35" s="57" t="s">
        <v>19</v>
      </c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9"/>
      <c r="Q35" s="60"/>
    </row>
    <row r="36" spans="1:20" ht="15" customHeight="1" x14ac:dyDescent="0.2">
      <c r="B36" s="91" t="s">
        <v>82</v>
      </c>
      <c r="C36" s="52" t="s">
        <v>16</v>
      </c>
      <c r="D36" s="61">
        <f t="shared" ref="D36:O36" si="4">D9-D32</f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  <c r="H36" s="61">
        <f t="shared" si="4"/>
        <v>0</v>
      </c>
      <c r="I36" s="61">
        <f t="shared" si="4"/>
        <v>0</v>
      </c>
      <c r="J36" s="61">
        <f t="shared" si="4"/>
        <v>0</v>
      </c>
      <c r="K36" s="61">
        <f t="shared" si="4"/>
        <v>0</v>
      </c>
      <c r="L36" s="61">
        <f t="shared" si="4"/>
        <v>0</v>
      </c>
      <c r="M36" s="61">
        <f t="shared" si="4"/>
        <v>0</v>
      </c>
      <c r="N36" s="61">
        <f t="shared" si="4"/>
        <v>0</v>
      </c>
      <c r="O36" s="61">
        <f t="shared" si="4"/>
        <v>0</v>
      </c>
      <c r="P36" s="62">
        <f t="shared" ref="P36:P39" si="5">ROUND(SUM(D36:O36)/12,1)</f>
        <v>0</v>
      </c>
      <c r="Q36" s="63">
        <f>Q18+Q20+Q22+Q24+Q27</f>
        <v>0</v>
      </c>
    </row>
    <row r="37" spans="1:20" ht="15" customHeight="1" x14ac:dyDescent="0.2">
      <c r="B37" s="92"/>
      <c r="C37" s="47" t="s">
        <v>17</v>
      </c>
      <c r="D37" s="14">
        <f t="shared" ref="D37:O37" si="6">D11-D33</f>
        <v>0</v>
      </c>
      <c r="E37" s="14">
        <f t="shared" si="6"/>
        <v>0</v>
      </c>
      <c r="F37" s="14">
        <f t="shared" si="6"/>
        <v>0</v>
      </c>
      <c r="G37" s="14">
        <f t="shared" si="6"/>
        <v>0</v>
      </c>
      <c r="H37" s="14">
        <f t="shared" si="6"/>
        <v>0</v>
      </c>
      <c r="I37" s="14">
        <f t="shared" si="6"/>
        <v>0</v>
      </c>
      <c r="J37" s="14">
        <f t="shared" si="6"/>
        <v>0</v>
      </c>
      <c r="K37" s="14">
        <f t="shared" si="6"/>
        <v>0</v>
      </c>
      <c r="L37" s="14">
        <f t="shared" si="6"/>
        <v>0</v>
      </c>
      <c r="M37" s="14">
        <f t="shared" si="6"/>
        <v>0</v>
      </c>
      <c r="N37" s="14">
        <f t="shared" si="6"/>
        <v>0</v>
      </c>
      <c r="O37" s="14">
        <f t="shared" si="6"/>
        <v>0</v>
      </c>
      <c r="P37" s="5">
        <f t="shared" si="5"/>
        <v>0</v>
      </c>
      <c r="Q37" s="64">
        <f>Q19+Q21+Q23+Q25+Q28</f>
        <v>0</v>
      </c>
    </row>
    <row r="38" spans="1:20" ht="15" customHeight="1" x14ac:dyDescent="0.2">
      <c r="B38" s="92"/>
      <c r="C38" s="47" t="s">
        <v>18</v>
      </c>
      <c r="D38" s="14">
        <f t="shared" ref="D38:O38" si="7">D13-D34</f>
        <v>0</v>
      </c>
      <c r="E38" s="14">
        <f t="shared" si="7"/>
        <v>0</v>
      </c>
      <c r="F38" s="14">
        <f t="shared" si="7"/>
        <v>0</v>
      </c>
      <c r="G38" s="14">
        <f t="shared" si="7"/>
        <v>0</v>
      </c>
      <c r="H38" s="14">
        <f t="shared" si="7"/>
        <v>0</v>
      </c>
      <c r="I38" s="14">
        <f t="shared" si="7"/>
        <v>0</v>
      </c>
      <c r="J38" s="14">
        <f t="shared" si="7"/>
        <v>0</v>
      </c>
      <c r="K38" s="14">
        <f t="shared" si="7"/>
        <v>0</v>
      </c>
      <c r="L38" s="14">
        <f t="shared" si="7"/>
        <v>0</v>
      </c>
      <c r="M38" s="14">
        <f t="shared" si="7"/>
        <v>0</v>
      </c>
      <c r="N38" s="14">
        <f t="shared" si="7"/>
        <v>0</v>
      </c>
      <c r="O38" s="14">
        <f t="shared" si="7"/>
        <v>0</v>
      </c>
      <c r="P38" s="5">
        <f t="shared" si="5"/>
        <v>0</v>
      </c>
      <c r="Q38" s="64">
        <f>Q26+Q29+Q30</f>
        <v>0</v>
      </c>
    </row>
    <row r="39" spans="1:20" ht="15" customHeight="1" thickBot="1" x14ac:dyDescent="0.25">
      <c r="B39" s="93"/>
      <c r="C39" s="57" t="s">
        <v>19</v>
      </c>
      <c r="D39" s="65">
        <f t="shared" ref="D39:O39" si="8">D14-D35</f>
        <v>0</v>
      </c>
      <c r="E39" s="65">
        <f t="shared" si="8"/>
        <v>0</v>
      </c>
      <c r="F39" s="65">
        <f t="shared" si="8"/>
        <v>0</v>
      </c>
      <c r="G39" s="65">
        <f t="shared" si="8"/>
        <v>0</v>
      </c>
      <c r="H39" s="65">
        <f t="shared" si="8"/>
        <v>0</v>
      </c>
      <c r="I39" s="65">
        <f t="shared" si="8"/>
        <v>0</v>
      </c>
      <c r="J39" s="65">
        <f t="shared" si="8"/>
        <v>0</v>
      </c>
      <c r="K39" s="65">
        <f t="shared" si="8"/>
        <v>0</v>
      </c>
      <c r="L39" s="65">
        <f t="shared" si="8"/>
        <v>0</v>
      </c>
      <c r="M39" s="65">
        <f t="shared" si="8"/>
        <v>0</v>
      </c>
      <c r="N39" s="65">
        <f t="shared" si="8"/>
        <v>0</v>
      </c>
      <c r="O39" s="65">
        <f t="shared" si="8"/>
        <v>0</v>
      </c>
      <c r="P39" s="66">
        <f t="shared" si="5"/>
        <v>0</v>
      </c>
      <c r="Q39" s="67">
        <f>Q31</f>
        <v>0</v>
      </c>
    </row>
    <row r="41" spans="1:20" ht="20.25" x14ac:dyDescent="0.3">
      <c r="B41" s="70"/>
    </row>
    <row r="42" spans="1:20" ht="15" x14ac:dyDescent="0.2">
      <c r="B42" s="72"/>
    </row>
    <row r="43" spans="1:20" ht="76.5" x14ac:dyDescent="0.2">
      <c r="A43" s="79" t="s">
        <v>78</v>
      </c>
      <c r="B43" s="103" t="s">
        <v>92</v>
      </c>
      <c r="C43" s="103"/>
      <c r="D43" s="2" t="s">
        <v>4</v>
      </c>
      <c r="E43" s="2" t="s">
        <v>5</v>
      </c>
      <c r="F43" s="2" t="s">
        <v>6</v>
      </c>
      <c r="G43" s="2" t="s">
        <v>7</v>
      </c>
      <c r="H43" s="2" t="s">
        <v>8</v>
      </c>
      <c r="I43" s="2" t="s">
        <v>9</v>
      </c>
      <c r="J43" s="2" t="s">
        <v>10</v>
      </c>
      <c r="K43" s="2" t="s">
        <v>11</v>
      </c>
      <c r="L43" s="2" t="s">
        <v>12</v>
      </c>
      <c r="M43" s="2" t="s">
        <v>13</v>
      </c>
      <c r="N43" s="2" t="s">
        <v>14</v>
      </c>
      <c r="O43" s="2" t="s">
        <v>15</v>
      </c>
      <c r="P43" s="3" t="s">
        <v>68</v>
      </c>
      <c r="Q43" s="3" t="s">
        <v>69</v>
      </c>
      <c r="R43" s="9" t="s">
        <v>71</v>
      </c>
      <c r="S43" s="10" t="s">
        <v>70</v>
      </c>
      <c r="T43" s="11" t="s">
        <v>72</v>
      </c>
    </row>
    <row r="44" spans="1:20" x14ac:dyDescent="0.2">
      <c r="B44" s="99" t="s">
        <v>57</v>
      </c>
      <c r="C44" s="47" t="s">
        <v>16</v>
      </c>
      <c r="D44" s="14">
        <f t="shared" ref="D44:O44" si="9">D18</f>
        <v>0</v>
      </c>
      <c r="E44" s="14">
        <f t="shared" si="9"/>
        <v>0</v>
      </c>
      <c r="F44" s="14">
        <f t="shared" si="9"/>
        <v>0</v>
      </c>
      <c r="G44" s="14">
        <f t="shared" si="9"/>
        <v>0</v>
      </c>
      <c r="H44" s="14">
        <f t="shared" si="9"/>
        <v>0</v>
      </c>
      <c r="I44" s="14">
        <f t="shared" si="9"/>
        <v>0</v>
      </c>
      <c r="J44" s="14">
        <f t="shared" si="9"/>
        <v>0</v>
      </c>
      <c r="K44" s="14">
        <f t="shared" si="9"/>
        <v>0</v>
      </c>
      <c r="L44" s="14">
        <f t="shared" si="9"/>
        <v>0</v>
      </c>
      <c r="M44" s="14">
        <f t="shared" si="9"/>
        <v>0</v>
      </c>
      <c r="N44" s="14">
        <f t="shared" si="9"/>
        <v>0</v>
      </c>
      <c r="O44" s="14">
        <f t="shared" si="9"/>
        <v>0</v>
      </c>
      <c r="P44" s="5">
        <f>ROUND(SUM(D44:O44)/12,1)</f>
        <v>0</v>
      </c>
      <c r="Q44" s="82">
        <f t="shared" ref="Q44:Q49" si="10">Q18</f>
        <v>0</v>
      </c>
      <c r="R44" s="96">
        <f>Q44+Q45</f>
        <v>0</v>
      </c>
      <c r="S44" s="14" t="e">
        <f>(Q44*1000)/(P44*12)</f>
        <v>#DIV/0!</v>
      </c>
      <c r="T44" s="81">
        <v>812.67</v>
      </c>
    </row>
    <row r="45" spans="1:20" x14ac:dyDescent="0.2">
      <c r="B45" s="100"/>
      <c r="C45" s="47" t="s">
        <v>17</v>
      </c>
      <c r="D45" s="14">
        <f t="shared" ref="D45:O45" si="11">D19</f>
        <v>0</v>
      </c>
      <c r="E45" s="14">
        <f t="shared" si="11"/>
        <v>0</v>
      </c>
      <c r="F45" s="14">
        <f t="shared" si="11"/>
        <v>0</v>
      </c>
      <c r="G45" s="14">
        <f t="shared" si="11"/>
        <v>0</v>
      </c>
      <c r="H45" s="14">
        <f t="shared" si="11"/>
        <v>0</v>
      </c>
      <c r="I45" s="14">
        <f t="shared" si="11"/>
        <v>0</v>
      </c>
      <c r="J45" s="14">
        <f t="shared" si="11"/>
        <v>0</v>
      </c>
      <c r="K45" s="14">
        <f t="shared" si="11"/>
        <v>0</v>
      </c>
      <c r="L45" s="14">
        <f t="shared" si="11"/>
        <v>0</v>
      </c>
      <c r="M45" s="14">
        <f t="shared" si="11"/>
        <v>0</v>
      </c>
      <c r="N45" s="14">
        <f t="shared" si="11"/>
        <v>0</v>
      </c>
      <c r="O45" s="14">
        <f t="shared" si="11"/>
        <v>0</v>
      </c>
      <c r="P45" s="5">
        <f>ROUND(SUM(D45:O45)/12,1)</f>
        <v>0</v>
      </c>
      <c r="Q45" s="82">
        <f t="shared" si="10"/>
        <v>0</v>
      </c>
      <c r="R45" s="97"/>
      <c r="S45" s="14" t="e">
        <f t="shared" ref="S45:S57" si="12">(Q45*1000)/(P45*12)</f>
        <v>#DIV/0!</v>
      </c>
      <c r="T45" s="81">
        <v>812.67</v>
      </c>
    </row>
    <row r="46" spans="1:20" x14ac:dyDescent="0.2">
      <c r="B46" s="99" t="s">
        <v>39</v>
      </c>
      <c r="C46" s="47" t="s">
        <v>16</v>
      </c>
      <c r="D46" s="14">
        <f t="shared" ref="D46:O46" si="13">D20</f>
        <v>0</v>
      </c>
      <c r="E46" s="14">
        <f t="shared" si="13"/>
        <v>0</v>
      </c>
      <c r="F46" s="14">
        <f t="shared" si="13"/>
        <v>0</v>
      </c>
      <c r="G46" s="14">
        <f t="shared" si="13"/>
        <v>0</v>
      </c>
      <c r="H46" s="14">
        <f t="shared" si="13"/>
        <v>0</v>
      </c>
      <c r="I46" s="14">
        <f t="shared" si="13"/>
        <v>0</v>
      </c>
      <c r="J46" s="14">
        <f t="shared" si="13"/>
        <v>0</v>
      </c>
      <c r="K46" s="14">
        <f t="shared" si="13"/>
        <v>0</v>
      </c>
      <c r="L46" s="14">
        <f t="shared" si="13"/>
        <v>0</v>
      </c>
      <c r="M46" s="14">
        <f t="shared" si="13"/>
        <v>0</v>
      </c>
      <c r="N46" s="14">
        <f t="shared" si="13"/>
        <v>0</v>
      </c>
      <c r="O46" s="14">
        <f t="shared" si="13"/>
        <v>0</v>
      </c>
      <c r="P46" s="5">
        <f t="shared" ref="P46:P57" si="14">ROUND(SUM(D46:O46)/12,1)</f>
        <v>0</v>
      </c>
      <c r="Q46" s="82">
        <f t="shared" si="10"/>
        <v>0</v>
      </c>
      <c r="R46" s="98">
        <f>Q46+Q47</f>
        <v>0</v>
      </c>
      <c r="S46" s="14" t="e">
        <f t="shared" si="12"/>
        <v>#DIV/0!</v>
      </c>
      <c r="T46" s="81">
        <v>1219</v>
      </c>
    </row>
    <row r="47" spans="1:20" x14ac:dyDescent="0.2">
      <c r="B47" s="100"/>
      <c r="C47" s="47" t="s">
        <v>17</v>
      </c>
      <c r="D47" s="14">
        <f t="shared" ref="D47:O47" si="15">D21</f>
        <v>0</v>
      </c>
      <c r="E47" s="14">
        <f t="shared" si="15"/>
        <v>0</v>
      </c>
      <c r="F47" s="14">
        <f t="shared" si="15"/>
        <v>0</v>
      </c>
      <c r="G47" s="14">
        <f t="shared" si="15"/>
        <v>0</v>
      </c>
      <c r="H47" s="14">
        <f t="shared" si="15"/>
        <v>0</v>
      </c>
      <c r="I47" s="14">
        <f t="shared" si="15"/>
        <v>0</v>
      </c>
      <c r="J47" s="14">
        <f t="shared" si="15"/>
        <v>0</v>
      </c>
      <c r="K47" s="14">
        <f t="shared" si="15"/>
        <v>0</v>
      </c>
      <c r="L47" s="14">
        <f t="shared" si="15"/>
        <v>0</v>
      </c>
      <c r="M47" s="14">
        <f t="shared" si="15"/>
        <v>0</v>
      </c>
      <c r="N47" s="14">
        <f t="shared" si="15"/>
        <v>0</v>
      </c>
      <c r="O47" s="14">
        <f t="shared" si="15"/>
        <v>0</v>
      </c>
      <c r="P47" s="5">
        <f t="shared" si="14"/>
        <v>0</v>
      </c>
      <c r="Q47" s="82">
        <f t="shared" si="10"/>
        <v>0</v>
      </c>
      <c r="R47" s="98"/>
      <c r="S47" s="14" t="e">
        <f t="shared" si="12"/>
        <v>#DIV/0!</v>
      </c>
      <c r="T47" s="81">
        <v>1219</v>
      </c>
    </row>
    <row r="48" spans="1:20" x14ac:dyDescent="0.2">
      <c r="B48" s="94" t="s">
        <v>0</v>
      </c>
      <c r="C48" s="47" t="s">
        <v>16</v>
      </c>
      <c r="D48" s="14">
        <f t="shared" ref="D48:O48" si="16">D22</f>
        <v>0</v>
      </c>
      <c r="E48" s="14">
        <f t="shared" si="16"/>
        <v>0</v>
      </c>
      <c r="F48" s="14">
        <f t="shared" si="16"/>
        <v>0</v>
      </c>
      <c r="G48" s="14">
        <f t="shared" si="16"/>
        <v>0</v>
      </c>
      <c r="H48" s="14">
        <f t="shared" si="16"/>
        <v>0</v>
      </c>
      <c r="I48" s="14">
        <f t="shared" si="16"/>
        <v>0</v>
      </c>
      <c r="J48" s="14">
        <f t="shared" si="16"/>
        <v>0</v>
      </c>
      <c r="K48" s="14">
        <f t="shared" si="16"/>
        <v>0</v>
      </c>
      <c r="L48" s="14">
        <f t="shared" si="16"/>
        <v>0</v>
      </c>
      <c r="M48" s="14">
        <f t="shared" si="16"/>
        <v>0</v>
      </c>
      <c r="N48" s="14">
        <f t="shared" si="16"/>
        <v>0</v>
      </c>
      <c r="O48" s="14">
        <f t="shared" si="16"/>
        <v>0</v>
      </c>
      <c r="P48" s="5">
        <f t="shared" si="14"/>
        <v>0</v>
      </c>
      <c r="Q48" s="82">
        <f t="shared" si="10"/>
        <v>0</v>
      </c>
      <c r="R48" s="97">
        <f>Q48+Q49</f>
        <v>0</v>
      </c>
      <c r="S48" s="14" t="e">
        <f t="shared" si="12"/>
        <v>#DIV/0!</v>
      </c>
    </row>
    <row r="49" spans="2:19" x14ac:dyDescent="0.2">
      <c r="B49" s="95"/>
      <c r="C49" s="47" t="s">
        <v>17</v>
      </c>
      <c r="D49" s="14">
        <f t="shared" ref="D49:O49" si="17">D23</f>
        <v>0</v>
      </c>
      <c r="E49" s="14">
        <f t="shared" si="17"/>
        <v>0</v>
      </c>
      <c r="F49" s="14">
        <f t="shared" si="17"/>
        <v>0</v>
      </c>
      <c r="G49" s="14">
        <f t="shared" si="17"/>
        <v>0</v>
      </c>
      <c r="H49" s="14">
        <f t="shared" si="17"/>
        <v>0</v>
      </c>
      <c r="I49" s="14">
        <f t="shared" si="17"/>
        <v>0</v>
      </c>
      <c r="J49" s="14">
        <f t="shared" si="17"/>
        <v>0</v>
      </c>
      <c r="K49" s="14">
        <f t="shared" si="17"/>
        <v>0</v>
      </c>
      <c r="L49" s="14">
        <f t="shared" si="17"/>
        <v>0</v>
      </c>
      <c r="M49" s="14">
        <f t="shared" si="17"/>
        <v>0</v>
      </c>
      <c r="N49" s="14">
        <f t="shared" si="17"/>
        <v>0</v>
      </c>
      <c r="O49" s="14">
        <f t="shared" si="17"/>
        <v>0</v>
      </c>
      <c r="P49" s="5">
        <f t="shared" si="14"/>
        <v>0</v>
      </c>
      <c r="Q49" s="82">
        <f t="shared" si="10"/>
        <v>0</v>
      </c>
      <c r="R49" s="97"/>
      <c r="S49" s="14" t="e">
        <f t="shared" si="12"/>
        <v>#DIV/0!</v>
      </c>
    </row>
    <row r="50" spans="2:19" x14ac:dyDescent="0.2">
      <c r="B50" s="94" t="s">
        <v>1</v>
      </c>
      <c r="C50" s="47" t="s">
        <v>16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5">
        <f t="shared" si="14"/>
        <v>0</v>
      </c>
      <c r="Q50" s="17"/>
      <c r="R50" s="97">
        <f>Q50+Q51+Q52</f>
        <v>0</v>
      </c>
      <c r="S50" s="14" t="e">
        <f t="shared" si="12"/>
        <v>#DIV/0!</v>
      </c>
    </row>
    <row r="51" spans="2:19" x14ac:dyDescent="0.2">
      <c r="B51" s="95"/>
      <c r="C51" s="47" t="s">
        <v>17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5">
        <f t="shared" si="14"/>
        <v>0</v>
      </c>
      <c r="Q51" s="17"/>
      <c r="R51" s="97"/>
      <c r="S51" s="14" t="e">
        <f t="shared" si="12"/>
        <v>#DIV/0!</v>
      </c>
    </row>
    <row r="52" spans="2:19" x14ac:dyDescent="0.2">
      <c r="B52" s="101"/>
      <c r="C52" s="47" t="s">
        <v>18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5">
        <f t="shared" si="14"/>
        <v>0</v>
      </c>
      <c r="Q52" s="17"/>
      <c r="R52" s="97"/>
      <c r="S52" s="14" t="e">
        <f t="shared" si="12"/>
        <v>#DIV/0!</v>
      </c>
    </row>
    <row r="53" spans="2:19" x14ac:dyDescent="0.2">
      <c r="B53" s="94" t="s">
        <v>2</v>
      </c>
      <c r="C53" s="47" t="s">
        <v>16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5">
        <f t="shared" si="14"/>
        <v>0</v>
      </c>
      <c r="Q53" s="17"/>
      <c r="R53" s="97">
        <f>Q53+Q54+Q55</f>
        <v>0</v>
      </c>
      <c r="S53" s="14" t="e">
        <f t="shared" si="12"/>
        <v>#DIV/0!</v>
      </c>
    </row>
    <row r="54" spans="2:19" x14ac:dyDescent="0.2">
      <c r="B54" s="95"/>
      <c r="C54" s="47" t="s">
        <v>17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5">
        <f t="shared" si="14"/>
        <v>0</v>
      </c>
      <c r="Q54" s="17"/>
      <c r="R54" s="97"/>
      <c r="S54" s="14" t="e">
        <f t="shared" si="12"/>
        <v>#DIV/0!</v>
      </c>
    </row>
    <row r="55" spans="2:19" x14ac:dyDescent="0.2">
      <c r="B55" s="95"/>
      <c r="C55" s="47" t="s">
        <v>18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5">
        <f t="shared" si="14"/>
        <v>0</v>
      </c>
      <c r="Q55" s="17"/>
      <c r="R55" s="97"/>
      <c r="S55" s="14" t="e">
        <f t="shared" si="12"/>
        <v>#DIV/0!</v>
      </c>
    </row>
    <row r="56" spans="2:19" x14ac:dyDescent="0.2">
      <c r="B56" s="102" t="s">
        <v>3</v>
      </c>
      <c r="C56" s="47" t="s">
        <v>18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5">
        <f t="shared" si="14"/>
        <v>0</v>
      </c>
      <c r="Q56" s="17"/>
      <c r="R56" s="97">
        <f>Q56+Q57</f>
        <v>0</v>
      </c>
      <c r="S56" s="14" t="e">
        <f>(Q56*1000)/(P56*12)</f>
        <v>#DIV/0!</v>
      </c>
    </row>
    <row r="57" spans="2:19" ht="13.5" thickBot="1" x14ac:dyDescent="0.25">
      <c r="B57" s="94"/>
      <c r="C57" s="48" t="s">
        <v>19</v>
      </c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50">
        <f t="shared" si="14"/>
        <v>0</v>
      </c>
      <c r="Q57" s="51"/>
      <c r="R57" s="97"/>
      <c r="S57" s="14" t="e">
        <f t="shared" si="12"/>
        <v>#DIV/0!</v>
      </c>
    </row>
    <row r="58" spans="2:19" ht="16.149999999999999" customHeight="1" x14ac:dyDescent="0.2">
      <c r="B58" s="91" t="s">
        <v>79</v>
      </c>
      <c r="C58" s="52" t="s">
        <v>16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4"/>
      <c r="Q58" s="55"/>
    </row>
    <row r="59" spans="2:19" ht="16.149999999999999" customHeight="1" x14ac:dyDescent="0.2">
      <c r="B59" s="92"/>
      <c r="C59" s="47" t="s">
        <v>17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3"/>
      <c r="Q59" s="56"/>
    </row>
    <row r="60" spans="2:19" ht="16.149999999999999" customHeight="1" x14ac:dyDescent="0.2">
      <c r="B60" s="92"/>
      <c r="C60" s="47" t="s">
        <v>18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3"/>
      <c r="Q60" s="56"/>
    </row>
    <row r="61" spans="2:19" ht="16.149999999999999" customHeight="1" thickBot="1" x14ac:dyDescent="0.25">
      <c r="B61" s="93"/>
      <c r="C61" s="57" t="s">
        <v>19</v>
      </c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9"/>
      <c r="Q61" s="60"/>
    </row>
    <row r="62" spans="2:19" ht="16.899999999999999" customHeight="1" x14ac:dyDescent="0.2">
      <c r="B62" s="91" t="s">
        <v>80</v>
      </c>
      <c r="C62" s="52" t="s">
        <v>16</v>
      </c>
      <c r="D62" s="61">
        <f t="shared" ref="D62:O62" si="18">D9-D58</f>
        <v>0</v>
      </c>
      <c r="E62" s="61">
        <f t="shared" si="18"/>
        <v>0</v>
      </c>
      <c r="F62" s="61">
        <f t="shared" si="18"/>
        <v>0</v>
      </c>
      <c r="G62" s="61">
        <f t="shared" si="18"/>
        <v>0</v>
      </c>
      <c r="H62" s="61">
        <f t="shared" si="18"/>
        <v>0</v>
      </c>
      <c r="I62" s="61">
        <f t="shared" si="18"/>
        <v>0</v>
      </c>
      <c r="J62" s="61">
        <f t="shared" si="18"/>
        <v>0</v>
      </c>
      <c r="K62" s="61">
        <f t="shared" si="18"/>
        <v>0</v>
      </c>
      <c r="L62" s="61">
        <f t="shared" si="18"/>
        <v>0</v>
      </c>
      <c r="M62" s="61">
        <f t="shared" si="18"/>
        <v>0</v>
      </c>
      <c r="N62" s="61">
        <f t="shared" si="18"/>
        <v>0</v>
      </c>
      <c r="O62" s="61">
        <f t="shared" si="18"/>
        <v>0</v>
      </c>
      <c r="P62" s="62">
        <f t="shared" ref="P62:P65" si="19">ROUND(SUM(D62:O62)/12,1)</f>
        <v>0</v>
      </c>
      <c r="Q62" s="63">
        <f>Q44+Q46+Q48+Q50+Q53</f>
        <v>0</v>
      </c>
    </row>
    <row r="63" spans="2:19" ht="16.899999999999999" customHeight="1" x14ac:dyDescent="0.2">
      <c r="B63" s="92"/>
      <c r="C63" s="47" t="s">
        <v>17</v>
      </c>
      <c r="D63" s="14">
        <f t="shared" ref="D63:O63" si="20">D11-D59</f>
        <v>0</v>
      </c>
      <c r="E63" s="14">
        <f t="shared" si="20"/>
        <v>0</v>
      </c>
      <c r="F63" s="14">
        <f t="shared" si="20"/>
        <v>0</v>
      </c>
      <c r="G63" s="14">
        <f t="shared" si="20"/>
        <v>0</v>
      </c>
      <c r="H63" s="14">
        <f t="shared" si="20"/>
        <v>0</v>
      </c>
      <c r="I63" s="14">
        <f t="shared" si="20"/>
        <v>0</v>
      </c>
      <c r="J63" s="14">
        <f t="shared" si="20"/>
        <v>0</v>
      </c>
      <c r="K63" s="14">
        <f t="shared" si="20"/>
        <v>0</v>
      </c>
      <c r="L63" s="14">
        <f t="shared" si="20"/>
        <v>0</v>
      </c>
      <c r="M63" s="14">
        <f t="shared" si="20"/>
        <v>0</v>
      </c>
      <c r="N63" s="14">
        <f t="shared" si="20"/>
        <v>0</v>
      </c>
      <c r="O63" s="14">
        <f t="shared" si="20"/>
        <v>0</v>
      </c>
      <c r="P63" s="5">
        <f t="shared" si="19"/>
        <v>0</v>
      </c>
      <c r="Q63" s="64">
        <f>Q45+Q47+Q49+Q51+Q54</f>
        <v>0</v>
      </c>
    </row>
    <row r="64" spans="2:19" ht="16.899999999999999" customHeight="1" x14ac:dyDescent="0.2">
      <c r="B64" s="92"/>
      <c r="C64" s="47" t="s">
        <v>18</v>
      </c>
      <c r="D64" s="14">
        <f t="shared" ref="D64:O64" si="21">D13-D60</f>
        <v>0</v>
      </c>
      <c r="E64" s="14">
        <f t="shared" si="21"/>
        <v>0</v>
      </c>
      <c r="F64" s="14">
        <f t="shared" si="21"/>
        <v>0</v>
      </c>
      <c r="G64" s="14">
        <f t="shared" si="21"/>
        <v>0</v>
      </c>
      <c r="H64" s="14">
        <f t="shared" si="21"/>
        <v>0</v>
      </c>
      <c r="I64" s="14">
        <f t="shared" si="21"/>
        <v>0</v>
      </c>
      <c r="J64" s="14">
        <f t="shared" si="21"/>
        <v>0</v>
      </c>
      <c r="K64" s="14">
        <f t="shared" si="21"/>
        <v>0</v>
      </c>
      <c r="L64" s="14">
        <f t="shared" si="21"/>
        <v>0</v>
      </c>
      <c r="M64" s="14">
        <f t="shared" si="21"/>
        <v>0</v>
      </c>
      <c r="N64" s="14">
        <f t="shared" si="21"/>
        <v>0</v>
      </c>
      <c r="O64" s="14">
        <f t="shared" si="21"/>
        <v>0</v>
      </c>
      <c r="P64" s="5">
        <f t="shared" si="19"/>
        <v>0</v>
      </c>
      <c r="Q64" s="64">
        <f>Q52+Q55+Q56</f>
        <v>0</v>
      </c>
    </row>
    <row r="65" spans="2:17" ht="16.899999999999999" customHeight="1" thickBot="1" x14ac:dyDescent="0.25">
      <c r="B65" s="93"/>
      <c r="C65" s="57" t="s">
        <v>19</v>
      </c>
      <c r="D65" s="65">
        <f t="shared" ref="D65:O65" si="22">D14-D61</f>
        <v>0</v>
      </c>
      <c r="E65" s="65">
        <f t="shared" si="22"/>
        <v>0</v>
      </c>
      <c r="F65" s="65">
        <f t="shared" si="22"/>
        <v>0</v>
      </c>
      <c r="G65" s="65">
        <f t="shared" si="22"/>
        <v>0</v>
      </c>
      <c r="H65" s="65">
        <f t="shared" si="22"/>
        <v>0</v>
      </c>
      <c r="I65" s="65">
        <f t="shared" si="22"/>
        <v>0</v>
      </c>
      <c r="J65" s="65">
        <f t="shared" si="22"/>
        <v>0</v>
      </c>
      <c r="K65" s="65">
        <f t="shared" si="22"/>
        <v>0</v>
      </c>
      <c r="L65" s="65">
        <f t="shared" si="22"/>
        <v>0</v>
      </c>
      <c r="M65" s="65">
        <f t="shared" si="22"/>
        <v>0</v>
      </c>
      <c r="N65" s="65">
        <f t="shared" si="22"/>
        <v>0</v>
      </c>
      <c r="O65" s="65">
        <f t="shared" si="22"/>
        <v>0</v>
      </c>
      <c r="P65" s="66">
        <f t="shared" si="19"/>
        <v>0</v>
      </c>
      <c r="Q65" s="67">
        <f>Q57</f>
        <v>0</v>
      </c>
    </row>
  </sheetData>
  <sheetProtection algorithmName="SHA-512" hashValue="jiVf2I1U6af9BIN8Yxsx5d+mD3zAyZIyXrdgyR5mh+0HHjXa+qFpq06WeltDa66QK199hiFiz/0kJ6sYS1IVjg==" saltValue="iFdgX8h28eMg3i3F4rZvSw==" spinCount="100000" sheet="1" objects="1" scenarios="1"/>
  <mergeCells count="38">
    <mergeCell ref="B56:B57"/>
    <mergeCell ref="R56:R57"/>
    <mergeCell ref="B58:B61"/>
    <mergeCell ref="B62:B65"/>
    <mergeCell ref="B48:B49"/>
    <mergeCell ref="R48:R49"/>
    <mergeCell ref="B50:B52"/>
    <mergeCell ref="R50:R52"/>
    <mergeCell ref="B53:B55"/>
    <mergeCell ref="R53:R55"/>
    <mergeCell ref="B43:C43"/>
    <mergeCell ref="B44:B45"/>
    <mergeCell ref="R44:R45"/>
    <mergeCell ref="B46:B47"/>
    <mergeCell ref="R46:R47"/>
    <mergeCell ref="B8:C8"/>
    <mergeCell ref="B9:C9"/>
    <mergeCell ref="B11:C11"/>
    <mergeCell ref="B13:C13"/>
    <mergeCell ref="B14:C14"/>
    <mergeCell ref="B10:C10"/>
    <mergeCell ref="B12:C12"/>
    <mergeCell ref="Q7:T7"/>
    <mergeCell ref="B36:B39"/>
    <mergeCell ref="B22:B23"/>
    <mergeCell ref="R18:R19"/>
    <mergeCell ref="R20:R21"/>
    <mergeCell ref="R22:R23"/>
    <mergeCell ref="R24:R26"/>
    <mergeCell ref="R27:R29"/>
    <mergeCell ref="R30:R31"/>
    <mergeCell ref="B32:B35"/>
    <mergeCell ref="B18:B19"/>
    <mergeCell ref="B20:B21"/>
    <mergeCell ref="B24:B26"/>
    <mergeCell ref="B27:B29"/>
    <mergeCell ref="B30:B31"/>
    <mergeCell ref="B17:C17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24"/>
  <sheetViews>
    <sheetView showGridLines="0" zoomScale="88" zoomScaleNormal="88" workbookViewId="0">
      <selection activeCell="B1" sqref="B1"/>
    </sheetView>
  </sheetViews>
  <sheetFormatPr defaultColWidth="8.85546875" defaultRowHeight="12" x14ac:dyDescent="0.2"/>
  <cols>
    <col min="1" max="1" width="43.140625" style="19" customWidth="1"/>
    <col min="2" max="2" width="6.7109375" style="19" customWidth="1"/>
    <col min="3" max="3" width="12.28515625" style="19" customWidth="1"/>
    <col min="4" max="4" width="14.85546875" style="19" customWidth="1"/>
    <col min="5" max="5" width="12.28515625" style="19" customWidth="1"/>
    <col min="6" max="6" width="14.85546875" style="19" customWidth="1"/>
    <col min="7" max="7" width="12.28515625" style="19" customWidth="1"/>
    <col min="8" max="8" width="15" style="19" customWidth="1"/>
    <col min="9" max="10" width="8.85546875" style="19"/>
    <col min="11" max="11" width="38.7109375" style="19" customWidth="1"/>
    <col min="12" max="12" width="7.42578125" style="19" customWidth="1"/>
    <col min="13" max="13" width="9.28515625" style="19" customWidth="1"/>
    <col min="14" max="14" width="11.7109375" style="19" customWidth="1"/>
    <col min="15" max="15" width="11.42578125" style="19" customWidth="1"/>
    <col min="16" max="16" width="15" style="19" customWidth="1"/>
    <col min="17" max="16384" width="8.85546875" style="19"/>
  </cols>
  <sheetData>
    <row r="1" spans="1:16" x14ac:dyDescent="0.2">
      <c r="A1" s="18"/>
    </row>
    <row r="3" spans="1:16" s="22" customFormat="1" ht="15" customHeight="1" x14ac:dyDescent="0.25">
      <c r="A3" s="20" t="s">
        <v>25</v>
      </c>
      <c r="B3" s="21"/>
      <c r="C3" s="21"/>
      <c r="D3" s="21"/>
      <c r="E3" s="21"/>
      <c r="F3" s="21"/>
      <c r="G3" s="21"/>
      <c r="H3" s="21"/>
      <c r="K3" s="23" t="s">
        <v>58</v>
      </c>
      <c r="L3" s="23"/>
      <c r="M3" s="19"/>
      <c r="N3" s="19"/>
      <c r="O3" s="19"/>
      <c r="P3" s="19"/>
    </row>
    <row r="4" spans="1:16" ht="15" customHeight="1" x14ac:dyDescent="0.2">
      <c r="A4" s="18" t="s">
        <v>26</v>
      </c>
      <c r="B4" s="18"/>
      <c r="C4" s="18"/>
      <c r="D4" s="18"/>
      <c r="E4" s="18"/>
      <c r="F4" s="18"/>
      <c r="G4" s="18"/>
      <c r="H4" s="18"/>
      <c r="K4" s="18" t="s">
        <v>59</v>
      </c>
      <c r="L4" s="18"/>
    </row>
    <row r="5" spans="1:16" ht="26.25" customHeight="1" x14ac:dyDescent="0.2">
      <c r="A5" s="107" t="s">
        <v>27</v>
      </c>
      <c r="B5" s="108" t="s">
        <v>28</v>
      </c>
      <c r="C5" s="108" t="s">
        <v>29</v>
      </c>
      <c r="D5" s="108"/>
      <c r="E5" s="108" t="s">
        <v>30</v>
      </c>
      <c r="F5" s="108"/>
      <c r="G5" s="108"/>
      <c r="H5" s="108"/>
      <c r="M5" s="24"/>
      <c r="N5" s="25"/>
      <c r="O5" s="25"/>
      <c r="P5" s="25"/>
    </row>
    <row r="6" spans="1:16" ht="27.75" customHeight="1" x14ac:dyDescent="0.2">
      <c r="A6" s="110"/>
      <c r="B6" s="111"/>
      <c r="C6" s="108" t="s">
        <v>31</v>
      </c>
      <c r="D6" s="108" t="s">
        <v>32</v>
      </c>
      <c r="E6" s="108" t="s">
        <v>33</v>
      </c>
      <c r="F6" s="111"/>
      <c r="G6" s="108" t="s">
        <v>34</v>
      </c>
      <c r="H6" s="112"/>
      <c r="K6" s="107" t="s">
        <v>27</v>
      </c>
      <c r="L6" s="108" t="s">
        <v>28</v>
      </c>
      <c r="M6" s="108" t="s">
        <v>60</v>
      </c>
      <c r="N6" s="108"/>
      <c r="O6" s="108"/>
      <c r="P6" s="109" t="s">
        <v>89</v>
      </c>
    </row>
    <row r="7" spans="1:16" ht="77.25" customHeight="1" x14ac:dyDescent="0.2">
      <c r="A7" s="110"/>
      <c r="B7" s="111"/>
      <c r="C7" s="111"/>
      <c r="D7" s="108"/>
      <c r="E7" s="26" t="s">
        <v>31</v>
      </c>
      <c r="F7" s="26" t="s">
        <v>32</v>
      </c>
      <c r="G7" s="26" t="s">
        <v>31</v>
      </c>
      <c r="H7" s="26" t="s">
        <v>32</v>
      </c>
      <c r="K7" s="107"/>
      <c r="L7" s="108"/>
      <c r="M7" s="26" t="s">
        <v>61</v>
      </c>
      <c r="N7" s="26" t="s">
        <v>87</v>
      </c>
      <c r="O7" s="26" t="s">
        <v>88</v>
      </c>
      <c r="P7" s="109"/>
    </row>
    <row r="8" spans="1:16" x14ac:dyDescent="0.2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8">
        <v>7</v>
      </c>
      <c r="H8" s="28">
        <v>8</v>
      </c>
      <c r="K8" s="29">
        <v>1</v>
      </c>
      <c r="L8" s="29">
        <v>2</v>
      </c>
      <c r="M8" s="29">
        <v>3</v>
      </c>
      <c r="N8" s="29">
        <v>4</v>
      </c>
      <c r="O8" s="29">
        <v>5</v>
      </c>
      <c r="P8" s="29">
        <v>6</v>
      </c>
    </row>
    <row r="9" spans="1:16" ht="26.25" customHeight="1" x14ac:dyDescent="0.2">
      <c r="A9" s="30" t="s">
        <v>35</v>
      </c>
      <c r="B9" s="31" t="s">
        <v>36</v>
      </c>
      <c r="C9" s="32">
        <f>SUM(C10:C15)</f>
        <v>0</v>
      </c>
      <c r="D9" s="32">
        <f t="shared" ref="D9:H9" si="0">SUM(D10:D15)</f>
        <v>0</v>
      </c>
      <c r="E9" s="32">
        <f>SUM(E10:E15)</f>
        <v>0</v>
      </c>
      <c r="F9" s="32">
        <f t="shared" si="0"/>
        <v>0</v>
      </c>
      <c r="G9" s="32">
        <f t="shared" si="0"/>
        <v>0</v>
      </c>
      <c r="H9" s="32">
        <f t="shared" si="0"/>
        <v>0</v>
      </c>
      <c r="K9" s="33" t="s">
        <v>62</v>
      </c>
      <c r="L9" s="34" t="s">
        <v>36</v>
      </c>
      <c r="M9" s="35">
        <f>M10+M11</f>
        <v>0</v>
      </c>
      <c r="N9" s="36">
        <f>(Вспом!Q9+Вспом!Q11)+0.25*(Вспом!R9+Вспом!R11)+0.1*(Вспом!S9+Вспом!S11)</f>
        <v>0</v>
      </c>
      <c r="O9" s="37">
        <f>((Вспом!Q9+Вспом!Q11)+0.1*(Вспом!S9+Вспом!S11))*0.9</f>
        <v>0</v>
      </c>
      <c r="P9" s="37">
        <f>P10+P11</f>
        <v>0</v>
      </c>
    </row>
    <row r="10" spans="1:16" ht="38.25" customHeight="1" x14ac:dyDescent="0.2">
      <c r="A10" s="38" t="s">
        <v>37</v>
      </c>
      <c r="B10" s="31" t="s">
        <v>38</v>
      </c>
      <c r="C10" s="39">
        <f>Вспом!R18</f>
        <v>0</v>
      </c>
      <c r="D10" s="44">
        <f>C10</f>
        <v>0</v>
      </c>
      <c r="E10" s="39">
        <f>Вспом!Q18</f>
        <v>0</v>
      </c>
      <c r="F10" s="44">
        <f>E10</f>
        <v>0</v>
      </c>
      <c r="G10" s="39">
        <f>Вспом!Q19</f>
        <v>0</v>
      </c>
      <c r="H10" s="44">
        <f>G10</f>
        <v>0</v>
      </c>
      <c r="K10" s="40" t="s">
        <v>63</v>
      </c>
      <c r="L10" s="34" t="s">
        <v>38</v>
      </c>
      <c r="M10" s="35">
        <f>Вспом!T9</f>
        <v>0</v>
      </c>
      <c r="N10" s="41" t="s">
        <v>64</v>
      </c>
      <c r="O10" s="41" t="s">
        <v>64</v>
      </c>
      <c r="P10" s="42">
        <f>Вспом!P9</f>
        <v>0</v>
      </c>
    </row>
    <row r="11" spans="1:16" ht="25.5" customHeight="1" x14ac:dyDescent="0.2">
      <c r="A11" s="38" t="s">
        <v>39</v>
      </c>
      <c r="B11" s="31" t="s">
        <v>40</v>
      </c>
      <c r="C11" s="39">
        <f>Вспом!R20</f>
        <v>0</v>
      </c>
      <c r="D11" s="44">
        <f t="shared" ref="D11:D12" si="1">C11</f>
        <v>0</v>
      </c>
      <c r="E11" s="39">
        <f>Вспом!Q20</f>
        <v>0</v>
      </c>
      <c r="F11" s="44">
        <f t="shared" ref="F11:F12" si="2">E11</f>
        <v>0</v>
      </c>
      <c r="G11" s="39">
        <f>Вспом!Q21</f>
        <v>0</v>
      </c>
      <c r="H11" s="44">
        <f t="shared" ref="H11:H12" si="3">G11</f>
        <v>0</v>
      </c>
      <c r="K11" s="40" t="s">
        <v>65</v>
      </c>
      <c r="L11" s="34" t="s">
        <v>40</v>
      </c>
      <c r="M11" s="35">
        <f>Вспом!T11</f>
        <v>0</v>
      </c>
      <c r="N11" s="41" t="s">
        <v>64</v>
      </c>
      <c r="O11" s="41" t="s">
        <v>64</v>
      </c>
      <c r="P11" s="42">
        <f>Вспом!P11</f>
        <v>0</v>
      </c>
    </row>
    <row r="12" spans="1:16" ht="25.5" customHeight="1" x14ac:dyDescent="0.2">
      <c r="A12" s="38" t="s">
        <v>0</v>
      </c>
      <c r="B12" s="31" t="s">
        <v>41</v>
      </c>
      <c r="C12" s="39">
        <f>Вспом!R22</f>
        <v>0</v>
      </c>
      <c r="D12" s="44">
        <f t="shared" si="1"/>
        <v>0</v>
      </c>
      <c r="E12" s="39">
        <f>Вспом!Q22</f>
        <v>0</v>
      </c>
      <c r="F12" s="44">
        <f t="shared" si="2"/>
        <v>0</v>
      </c>
      <c r="G12" s="39">
        <f>Вспом!Q23</f>
        <v>0</v>
      </c>
      <c r="H12" s="44">
        <f t="shared" si="3"/>
        <v>0</v>
      </c>
      <c r="K12" s="33" t="s">
        <v>66</v>
      </c>
      <c r="L12" s="34" t="s">
        <v>41</v>
      </c>
      <c r="M12" s="43" t="s">
        <v>64</v>
      </c>
      <c r="N12" s="41" t="s">
        <v>64</v>
      </c>
      <c r="O12" s="41" t="s">
        <v>64</v>
      </c>
      <c r="P12" s="42">
        <f>Вспом!P13</f>
        <v>0</v>
      </c>
    </row>
    <row r="13" spans="1:16" ht="24" x14ac:dyDescent="0.2">
      <c r="A13" s="38" t="s">
        <v>1</v>
      </c>
      <c r="B13" s="31" t="s">
        <v>42</v>
      </c>
      <c r="C13" s="39">
        <f>Вспом!R24</f>
        <v>0</v>
      </c>
      <c r="D13" s="44">
        <f>Вспом!R50</f>
        <v>0</v>
      </c>
      <c r="E13" s="39">
        <f>Вспом!Q24</f>
        <v>0</v>
      </c>
      <c r="F13" s="44">
        <f>Вспом!Q50</f>
        <v>0</v>
      </c>
      <c r="G13" s="39">
        <f>Вспом!Q25</f>
        <v>0</v>
      </c>
      <c r="H13" s="44">
        <f>Вспом!Q51</f>
        <v>0</v>
      </c>
      <c r="K13" s="33" t="s">
        <v>67</v>
      </c>
      <c r="L13" s="34" t="s">
        <v>42</v>
      </c>
      <c r="M13" s="43" t="s">
        <v>64</v>
      </c>
      <c r="N13" s="41" t="s">
        <v>64</v>
      </c>
      <c r="O13" s="41" t="s">
        <v>64</v>
      </c>
      <c r="P13" s="42">
        <f>Вспом!P14</f>
        <v>0</v>
      </c>
    </row>
    <row r="14" spans="1:16" ht="25.5" customHeight="1" x14ac:dyDescent="0.2">
      <c r="A14" s="38" t="s">
        <v>2</v>
      </c>
      <c r="B14" s="31" t="s">
        <v>43</v>
      </c>
      <c r="C14" s="39">
        <f>Вспом!R27</f>
        <v>0</v>
      </c>
      <c r="D14" s="44">
        <f>Вспом!R53</f>
        <v>0</v>
      </c>
      <c r="E14" s="39">
        <f>Вспом!Q27</f>
        <v>0</v>
      </c>
      <c r="F14" s="44">
        <f>Вспом!Q53</f>
        <v>0</v>
      </c>
      <c r="G14" s="39">
        <f>Вспом!Q28</f>
        <v>0</v>
      </c>
      <c r="H14" s="44">
        <f>Вспом!Q54</f>
        <v>0</v>
      </c>
    </row>
    <row r="15" spans="1:16" ht="18.600000000000001" customHeight="1" x14ac:dyDescent="0.2">
      <c r="A15" s="38" t="s">
        <v>3</v>
      </c>
      <c r="B15" s="31" t="s">
        <v>44</v>
      </c>
      <c r="C15" s="39">
        <f>Вспом!R30</f>
        <v>0</v>
      </c>
      <c r="D15" s="44">
        <f>Вспом!R56</f>
        <v>0</v>
      </c>
      <c r="E15" s="73"/>
      <c r="F15" s="74"/>
      <c r="G15" s="73"/>
      <c r="H15" s="74"/>
    </row>
    <row r="16" spans="1:16" ht="27.6" customHeight="1" x14ac:dyDescent="0.2">
      <c r="A16" s="75" t="s">
        <v>45</v>
      </c>
      <c r="B16" s="76" t="s">
        <v>46</v>
      </c>
      <c r="C16" s="44"/>
      <c r="D16" s="44"/>
      <c r="E16" s="44"/>
      <c r="F16" s="44"/>
      <c r="G16" s="44"/>
      <c r="H16" s="44"/>
    </row>
    <row r="17" spans="1:8" ht="38.25" customHeight="1" x14ac:dyDescent="0.2">
      <c r="A17" s="30" t="s">
        <v>47</v>
      </c>
      <c r="B17" s="31" t="s">
        <v>48</v>
      </c>
      <c r="C17" s="32">
        <f>Вспом!P36+Вспом!P37+Вспом!P38+Вспом!P39</f>
        <v>0</v>
      </c>
      <c r="D17" s="45">
        <f>Вспом!P62+Вспом!P63+Вспом!P64+Вспом!P65</f>
        <v>0</v>
      </c>
      <c r="E17" s="32">
        <f>Вспом!P36</f>
        <v>0</v>
      </c>
      <c r="F17" s="45">
        <f>Вспом!P62</f>
        <v>0</v>
      </c>
      <c r="G17" s="32">
        <f>Вспом!P37</f>
        <v>0</v>
      </c>
      <c r="H17" s="45">
        <f>Вспом!P63</f>
        <v>0</v>
      </c>
    </row>
    <row r="18" spans="1:8" ht="38.25" customHeight="1" x14ac:dyDescent="0.2">
      <c r="A18" s="38" t="s">
        <v>37</v>
      </c>
      <c r="B18" s="31" t="s">
        <v>49</v>
      </c>
      <c r="C18" s="39">
        <f>Вспом!P18+Вспом!P19</f>
        <v>0</v>
      </c>
      <c r="D18" s="44">
        <f>C18</f>
        <v>0</v>
      </c>
      <c r="E18" s="39">
        <f>Вспом!P18</f>
        <v>0</v>
      </c>
      <c r="F18" s="44">
        <f>E18</f>
        <v>0</v>
      </c>
      <c r="G18" s="39">
        <f>Вспом!P19</f>
        <v>0</v>
      </c>
      <c r="H18" s="44">
        <f>G18</f>
        <v>0</v>
      </c>
    </row>
    <row r="19" spans="1:8" ht="25.5" customHeight="1" x14ac:dyDescent="0.2">
      <c r="A19" s="38" t="s">
        <v>39</v>
      </c>
      <c r="B19" s="31" t="s">
        <v>50</v>
      </c>
      <c r="C19" s="39">
        <f>Вспом!P20+Вспом!P21</f>
        <v>0</v>
      </c>
      <c r="D19" s="44">
        <f>C19</f>
        <v>0</v>
      </c>
      <c r="E19" s="39">
        <f>Вспом!P20</f>
        <v>0</v>
      </c>
      <c r="F19" s="44">
        <f t="shared" ref="F19:F20" si="4">E19</f>
        <v>0</v>
      </c>
      <c r="G19" s="39">
        <f>Вспом!P21</f>
        <v>0</v>
      </c>
      <c r="H19" s="44">
        <f t="shared" ref="H19:H20" si="5">G19</f>
        <v>0</v>
      </c>
    </row>
    <row r="20" spans="1:8" ht="25.5" customHeight="1" x14ac:dyDescent="0.2">
      <c r="A20" s="38" t="s">
        <v>0</v>
      </c>
      <c r="B20" s="31" t="s">
        <v>51</v>
      </c>
      <c r="C20" s="39">
        <f>Вспом!P22+Вспом!P23</f>
        <v>0</v>
      </c>
      <c r="D20" s="44">
        <f>C20</f>
        <v>0</v>
      </c>
      <c r="E20" s="39">
        <f>Вспом!P22</f>
        <v>0</v>
      </c>
      <c r="F20" s="44">
        <f t="shared" si="4"/>
        <v>0</v>
      </c>
      <c r="G20" s="39">
        <f>Вспом!P23</f>
        <v>0</v>
      </c>
      <c r="H20" s="44">
        <f t="shared" si="5"/>
        <v>0</v>
      </c>
    </row>
    <row r="21" spans="1:8" ht="18.600000000000001" customHeight="1" x14ac:dyDescent="0.2">
      <c r="A21" s="38" t="s">
        <v>1</v>
      </c>
      <c r="B21" s="31" t="s">
        <v>52</v>
      </c>
      <c r="C21" s="39">
        <f>Вспом!P24+Вспом!P25+Вспом!P26</f>
        <v>0</v>
      </c>
      <c r="D21" s="44">
        <f>Вспом!P50+Вспом!P51+Вспом!P52</f>
        <v>0</v>
      </c>
      <c r="E21" s="39">
        <f>Вспом!P24</f>
        <v>0</v>
      </c>
      <c r="F21" s="44">
        <f>Вспом!P50</f>
        <v>0</v>
      </c>
      <c r="G21" s="39">
        <f>Вспом!P25</f>
        <v>0</v>
      </c>
      <c r="H21" s="44">
        <f>Вспом!P51</f>
        <v>0</v>
      </c>
    </row>
    <row r="22" spans="1:8" ht="25.5" customHeight="1" x14ac:dyDescent="0.2">
      <c r="A22" s="38" t="s">
        <v>2</v>
      </c>
      <c r="B22" s="31" t="s">
        <v>53</v>
      </c>
      <c r="C22" s="39">
        <f>Вспом!P27+Вспом!P28+Вспом!P29</f>
        <v>0</v>
      </c>
      <c r="D22" s="44">
        <f>Вспом!P53+Вспом!P54+Вспом!P55</f>
        <v>0</v>
      </c>
      <c r="E22" s="39">
        <f>Вспом!P27</f>
        <v>0</v>
      </c>
      <c r="F22" s="44">
        <f>Вспом!P53</f>
        <v>0</v>
      </c>
      <c r="G22" s="39">
        <f>Вспом!P28</f>
        <v>0</v>
      </c>
      <c r="H22" s="44">
        <f>Вспом!P54</f>
        <v>0</v>
      </c>
    </row>
    <row r="23" spans="1:8" ht="17.45" customHeight="1" x14ac:dyDescent="0.2">
      <c r="A23" s="38" t="s">
        <v>3</v>
      </c>
      <c r="B23" s="31" t="s">
        <v>54</v>
      </c>
      <c r="C23" s="39">
        <f>Вспом!P30+Вспом!P31</f>
        <v>0</v>
      </c>
      <c r="D23" s="44">
        <f>Вспом!P56+Вспом!P57</f>
        <v>0</v>
      </c>
      <c r="E23" s="73"/>
      <c r="F23" s="74"/>
      <c r="G23" s="73"/>
      <c r="H23" s="74"/>
    </row>
    <row r="24" spans="1:8" ht="25.5" customHeight="1" x14ac:dyDescent="0.2">
      <c r="A24" s="75" t="s">
        <v>55</v>
      </c>
      <c r="B24" s="76" t="s">
        <v>56</v>
      </c>
      <c r="C24" s="44"/>
      <c r="D24" s="44"/>
      <c r="E24" s="44"/>
      <c r="F24" s="44"/>
      <c r="G24" s="44"/>
      <c r="H24" s="44"/>
    </row>
  </sheetData>
  <sheetProtection algorithmName="SHA-512" hashValue="ekoJUAHUS0uJZc5MrplDIlUfJ8wX3sugNmeaeqAsQHjyucfgZsfOLTSFRAKUmgSzFJwvIKjTud1ry8uB0Fogug==" saltValue="iIXdRey+EDbT5A+kAPM0Pw==" spinCount="100000" sheet="1" objects="1" scenarios="1"/>
  <mergeCells count="12">
    <mergeCell ref="K6:K7"/>
    <mergeCell ref="L6:L7"/>
    <mergeCell ref="M6:O6"/>
    <mergeCell ref="P6:P7"/>
    <mergeCell ref="A5:A7"/>
    <mergeCell ref="B5:B7"/>
    <mergeCell ref="C5:D5"/>
    <mergeCell ref="E5:H5"/>
    <mergeCell ref="C6:C7"/>
    <mergeCell ref="D6:D7"/>
    <mergeCell ref="E6:F6"/>
    <mergeCell ref="G6:H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4"/>
  <sheetViews>
    <sheetView showGridLines="0" zoomScale="92" zoomScaleNormal="92" workbookViewId="0">
      <selection activeCell="A2" sqref="A2"/>
    </sheetView>
  </sheetViews>
  <sheetFormatPr defaultColWidth="8.85546875" defaultRowHeight="12.75" x14ac:dyDescent="0.2"/>
  <cols>
    <col min="1" max="1" width="5.7109375" style="1" customWidth="1"/>
    <col min="2" max="2" width="38.7109375" style="1" customWidth="1"/>
    <col min="3" max="3" width="8.85546875" style="1" customWidth="1"/>
    <col min="4" max="4" width="8.85546875" style="1"/>
    <col min="5" max="5" width="9.7109375" style="1" customWidth="1"/>
    <col min="6" max="11" width="8.85546875" style="1"/>
    <col min="12" max="12" width="9.7109375" style="1" customWidth="1"/>
    <col min="13" max="15" width="8.85546875" style="1"/>
    <col min="16" max="16" width="7.85546875" style="1" customWidth="1"/>
    <col min="17" max="17" width="21.5703125" style="1" customWidth="1"/>
    <col min="18" max="18" width="15.5703125" style="1" customWidth="1"/>
    <col min="19" max="19" width="13.85546875" style="1" customWidth="1"/>
    <col min="20" max="20" width="11" style="1" customWidth="1"/>
    <col min="21" max="16384" width="8.85546875" style="1"/>
  </cols>
  <sheetData>
    <row r="1" spans="1:17" ht="18.75" x14ac:dyDescent="0.3">
      <c r="B1" s="68"/>
    </row>
    <row r="2" spans="1:17" ht="23.25" x14ac:dyDescent="0.35">
      <c r="B2" s="83" t="s">
        <v>94</v>
      </c>
    </row>
    <row r="3" spans="1:17" ht="15.75" x14ac:dyDescent="0.25">
      <c r="B3" s="78" t="s">
        <v>95</v>
      </c>
    </row>
    <row r="4" spans="1:17" ht="15.75" x14ac:dyDescent="0.25">
      <c r="B4" s="69"/>
    </row>
    <row r="5" spans="1:17" ht="42" customHeight="1" x14ac:dyDescent="0.2">
      <c r="A5" s="79" t="s">
        <v>76</v>
      </c>
      <c r="B5" s="103" t="s">
        <v>91</v>
      </c>
      <c r="C5" s="103"/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</row>
    <row r="6" spans="1:17" ht="24.75" customHeight="1" x14ac:dyDescent="0.2">
      <c r="B6" s="104" t="s">
        <v>21</v>
      </c>
      <c r="C6" s="104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</row>
    <row r="7" spans="1:17" ht="18.600000000000001" customHeight="1" x14ac:dyDescent="0.2">
      <c r="B7" s="105" t="s">
        <v>73</v>
      </c>
      <c r="C7" s="106"/>
      <c r="D7" s="87" t="str">
        <f>IF(Вспом!D9-Вспом!D10&lt;0,"ОШ","")</f>
        <v/>
      </c>
      <c r="E7" s="87" t="str">
        <f>IF(Вспом!E9-Вспом!E10&lt;0,"ОШ","")</f>
        <v/>
      </c>
      <c r="F7" s="87" t="str">
        <f>IF(Вспом!F9-Вспом!F10&lt;0,"ОШ","")</f>
        <v/>
      </c>
      <c r="G7" s="87" t="str">
        <f>IF(Вспом!G9-Вспом!G10&lt;0,"ОШ","")</f>
        <v/>
      </c>
      <c r="H7" s="87" t="str">
        <f>IF(Вспом!H9-Вспом!H10&lt;0,"ОШ","")</f>
        <v/>
      </c>
      <c r="I7" s="87" t="str">
        <f>IF(Вспом!I9-Вспом!I10&lt;0,"ОШ","")</f>
        <v/>
      </c>
      <c r="J7" s="87" t="str">
        <f>IF(Вспом!J9-Вспом!J10&lt;0,"ОШ","")</f>
        <v/>
      </c>
      <c r="K7" s="87" t="str">
        <f>IF(Вспом!K9-Вспом!K10&lt;0,"ОШ","")</f>
        <v/>
      </c>
      <c r="L7" s="87" t="str">
        <f>IF(Вспом!L9-Вспом!L10&lt;0,"ОШ","")</f>
        <v/>
      </c>
      <c r="M7" s="87" t="str">
        <f>IF(Вспом!M9-Вспом!M10&lt;0,"ОШ","")</f>
        <v/>
      </c>
      <c r="N7" s="87" t="str">
        <f>IF(Вспом!N9-Вспом!N10&lt;0,"ОШ","")</f>
        <v/>
      </c>
      <c r="O7" s="87" t="str">
        <f>IF(Вспом!O9-Вспом!O10&lt;0,"ОШ","")</f>
        <v/>
      </c>
    </row>
    <row r="8" spans="1:17" ht="24.75" customHeight="1" x14ac:dyDescent="0.2">
      <c r="B8" s="104" t="s">
        <v>22</v>
      </c>
      <c r="C8" s="104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</row>
    <row r="9" spans="1:17" ht="18" customHeight="1" x14ac:dyDescent="0.2">
      <c r="B9" s="105" t="s">
        <v>73</v>
      </c>
      <c r="C9" s="106"/>
      <c r="D9" s="87" t="str">
        <f>IF(Вспом!D11-Вспом!D12&lt;0,"ОШ","")</f>
        <v/>
      </c>
      <c r="E9" s="87" t="str">
        <f>IF(Вспом!E11-Вспом!E12&lt;0,"ОШ","")</f>
        <v/>
      </c>
      <c r="F9" s="87" t="str">
        <f>IF(Вспом!F11-Вспом!F12&lt;0,"ОШ","")</f>
        <v/>
      </c>
      <c r="G9" s="87" t="str">
        <f>IF(Вспом!G11-Вспом!G12&lt;0,"ОШ","")</f>
        <v/>
      </c>
      <c r="H9" s="87" t="str">
        <f>IF(Вспом!H11-Вспом!H12&lt;0,"ОШ","")</f>
        <v/>
      </c>
      <c r="I9" s="87" t="str">
        <f>IF(Вспом!I11-Вспом!I12&lt;0,"ОШ","")</f>
        <v/>
      </c>
      <c r="J9" s="87" t="str">
        <f>IF(Вспом!J11-Вспом!J12&lt;0,"ОШ","")</f>
        <v/>
      </c>
      <c r="K9" s="87" t="str">
        <f>IF(Вспом!K11-Вспом!K12&lt;0,"ОШ","")</f>
        <v/>
      </c>
      <c r="L9" s="87" t="str">
        <f>IF(Вспом!L11-Вспом!L12&lt;0,"ОШ","")</f>
        <v/>
      </c>
      <c r="M9" s="87" t="str">
        <f>IF(Вспом!M11-Вспом!M12&lt;0,"ОШ","")</f>
        <v/>
      </c>
      <c r="N9" s="87" t="str">
        <f>IF(Вспом!N11-Вспом!N12&lt;0,"ОШ","")</f>
        <v/>
      </c>
      <c r="O9" s="87" t="str">
        <f>IF(Вспом!O11-Вспом!O12&lt;0,"ОШ","")</f>
        <v/>
      </c>
    </row>
    <row r="10" spans="1:17" ht="18" customHeight="1" x14ac:dyDescent="0.2">
      <c r="B10" s="104" t="s">
        <v>23</v>
      </c>
      <c r="C10" s="104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</row>
    <row r="11" spans="1:17" ht="27" customHeight="1" x14ac:dyDescent="0.2">
      <c r="B11" s="104" t="s">
        <v>24</v>
      </c>
      <c r="C11" s="104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</row>
    <row r="12" spans="1:17" x14ac:dyDescent="0.2">
      <c r="B12" s="6"/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4" spans="1:17" ht="76.5" x14ac:dyDescent="0.2">
      <c r="A14" s="79" t="s">
        <v>77</v>
      </c>
      <c r="B14" s="103" t="s">
        <v>90</v>
      </c>
      <c r="C14" s="103"/>
      <c r="D14" s="2" t="s">
        <v>4</v>
      </c>
      <c r="E14" s="2" t="s">
        <v>5</v>
      </c>
      <c r="F14" s="2" t="s">
        <v>6</v>
      </c>
      <c r="G14" s="2" t="s">
        <v>7</v>
      </c>
      <c r="H14" s="2" t="s">
        <v>8</v>
      </c>
      <c r="I14" s="2" t="s">
        <v>9</v>
      </c>
      <c r="J14" s="2" t="s">
        <v>10</v>
      </c>
      <c r="K14" s="2" t="s">
        <v>11</v>
      </c>
      <c r="L14" s="2" t="s">
        <v>12</v>
      </c>
      <c r="M14" s="2" t="s">
        <v>13</v>
      </c>
      <c r="N14" s="2" t="s">
        <v>14</v>
      </c>
      <c r="O14" s="2" t="s">
        <v>15</v>
      </c>
      <c r="Q14" s="3" t="s">
        <v>69</v>
      </c>
    </row>
    <row r="15" spans="1:17" ht="15" customHeight="1" x14ac:dyDescent="0.2">
      <c r="B15" s="99" t="s">
        <v>57</v>
      </c>
      <c r="C15" s="85" t="s">
        <v>16</v>
      </c>
      <c r="D15" s="87" t="str">
        <f>IF(Вспом!D10-Вспом!D18&lt;0,"ОШ","")</f>
        <v/>
      </c>
      <c r="E15" s="87" t="str">
        <f>IF(Вспом!E10-Вспом!E18&lt;0,"ОШ","")</f>
        <v/>
      </c>
      <c r="F15" s="87" t="str">
        <f>IF(Вспом!F10-Вспом!F18&lt;0,"ОШ","")</f>
        <v/>
      </c>
      <c r="G15" s="87" t="str">
        <f>IF(Вспом!G10-Вспом!G18&lt;0,"ОШ","")</f>
        <v/>
      </c>
      <c r="H15" s="87" t="str">
        <f>IF(Вспом!H10-Вспом!H18&lt;0,"ОШ","")</f>
        <v/>
      </c>
      <c r="I15" s="87" t="str">
        <f>IF(Вспом!I10-Вспом!I18&lt;0,"ОШ","")</f>
        <v/>
      </c>
      <c r="J15" s="87" t="str">
        <f>IF(Вспом!J10-Вспом!J18&lt;0,"ОШ","")</f>
        <v/>
      </c>
      <c r="K15" s="87" t="str">
        <f>IF(Вспом!K10-Вспом!K18&lt;0,"ОШ","")</f>
        <v/>
      </c>
      <c r="L15" s="87" t="str">
        <f>IF(Вспом!L10-Вспом!L18&lt;0,"ОШ","")</f>
        <v/>
      </c>
      <c r="M15" s="87" t="str">
        <f>IF(Вспом!M10-Вспом!M18&lt;0,"ОШ","")</f>
        <v/>
      </c>
      <c r="N15" s="87" t="str">
        <f>IF(Вспом!N10-Вспом!N18&lt;0,"ОШ","")</f>
        <v/>
      </c>
      <c r="O15" s="87" t="str">
        <f>IF(Вспом!O10-Вспом!O18&lt;0,"ОШ","")</f>
        <v/>
      </c>
      <c r="Q15" s="88" t="e">
        <f>IF(Вспом!S18&lt;Вспом!T18,"ОШ: стипендия меньше норматива","")</f>
        <v>#DIV/0!</v>
      </c>
    </row>
    <row r="16" spans="1:17" ht="15" customHeight="1" x14ac:dyDescent="0.2">
      <c r="B16" s="100"/>
      <c r="C16" s="85" t="s">
        <v>17</v>
      </c>
      <c r="D16" s="87" t="str">
        <f>IF(Вспом!D12-Вспом!D19&lt;0,"ОШ","")</f>
        <v/>
      </c>
      <c r="E16" s="87" t="str">
        <f>IF(Вспом!E12-Вспом!E19&lt;0,"ОШ","")</f>
        <v/>
      </c>
      <c r="F16" s="87" t="str">
        <f>IF(Вспом!F12-Вспом!F19&lt;0,"ОШ","")</f>
        <v/>
      </c>
      <c r="G16" s="87" t="str">
        <f>IF(Вспом!G12-Вспом!G19&lt;0,"ОШ","")</f>
        <v/>
      </c>
      <c r="H16" s="87" t="str">
        <f>IF(Вспом!H12-Вспом!H19&lt;0,"ОШ","")</f>
        <v/>
      </c>
      <c r="I16" s="87" t="str">
        <f>IF(Вспом!I12-Вспом!I19&lt;0,"ОШ","")</f>
        <v/>
      </c>
      <c r="J16" s="87" t="str">
        <f>IF(Вспом!J12-Вспом!J19&lt;0,"ОШ","")</f>
        <v/>
      </c>
      <c r="K16" s="87" t="str">
        <f>IF(Вспом!K12-Вспом!K19&lt;0,"ОШ","")</f>
        <v/>
      </c>
      <c r="L16" s="87" t="str">
        <f>IF(Вспом!L12-Вспом!L19&lt;0,"ОШ","")</f>
        <v/>
      </c>
      <c r="M16" s="87" t="str">
        <f>IF(Вспом!M12-Вспом!M19&lt;0,"ОШ","")</f>
        <v/>
      </c>
      <c r="N16" s="87" t="str">
        <f>IF(Вспом!N12-Вспом!N19&lt;0,"ОШ","")</f>
        <v/>
      </c>
      <c r="O16" s="87" t="str">
        <f>IF(Вспом!O12-Вспом!O19&lt;0,"ОШ","")</f>
        <v/>
      </c>
      <c r="Q16" s="88" t="e">
        <f>IF(Вспом!S19&lt;Вспом!T19,"ОШ: стипендия меньше норматива","")</f>
        <v>#DIV/0!</v>
      </c>
    </row>
    <row r="17" spans="2:17" ht="15" customHeight="1" x14ac:dyDescent="0.2">
      <c r="B17" s="99" t="s">
        <v>39</v>
      </c>
      <c r="C17" s="85" t="s">
        <v>16</v>
      </c>
      <c r="D17" s="87" t="str">
        <f>IF(Вспом!D10-Вспом!D20&lt;0,"ОШ","")</f>
        <v/>
      </c>
      <c r="E17" s="87" t="str">
        <f>IF(Вспом!E10-Вспом!E20&lt;0,"ОШ","")</f>
        <v/>
      </c>
      <c r="F17" s="87" t="str">
        <f>IF(Вспом!F10-Вспом!F20&lt;0,"ОШ","")</f>
        <v/>
      </c>
      <c r="G17" s="87" t="str">
        <f>IF(Вспом!G10-Вспом!G20&lt;0,"ОШ","")</f>
        <v/>
      </c>
      <c r="H17" s="87" t="str">
        <f>IF(Вспом!H10-Вспом!H20&lt;0,"ОШ","")</f>
        <v/>
      </c>
      <c r="I17" s="87" t="str">
        <f>IF(Вспом!I10-Вспом!I20&lt;0,"ОШ","")</f>
        <v/>
      </c>
      <c r="J17" s="87" t="str">
        <f>IF(Вспом!J10-Вспом!J20&lt;0,"ОШ","")</f>
        <v/>
      </c>
      <c r="K17" s="87" t="str">
        <f>IF(Вспом!K10-Вспом!K20&lt;0,"ОШ","")</f>
        <v/>
      </c>
      <c r="L17" s="87" t="str">
        <f>IF(Вспом!L10-Вспом!L20&lt;0,"ОШ","")</f>
        <v/>
      </c>
      <c r="M17" s="87" t="str">
        <f>IF(Вспом!M10-Вспом!M20&lt;0,"ОШ","")</f>
        <v/>
      </c>
      <c r="N17" s="87" t="str">
        <f>IF(Вспом!N10-Вспом!N20&lt;0,"ОШ","")</f>
        <v/>
      </c>
      <c r="O17" s="87" t="str">
        <f>IF(Вспом!O10-Вспом!O20&lt;0,"ОШ","")</f>
        <v/>
      </c>
      <c r="Q17" s="88" t="e">
        <f>IF(Вспом!S20&lt;Вспом!T20,"ОШ: стипендия меньше норматива","")</f>
        <v>#DIV/0!</v>
      </c>
    </row>
    <row r="18" spans="2:17" ht="15" customHeight="1" x14ac:dyDescent="0.2">
      <c r="B18" s="100"/>
      <c r="C18" s="85" t="s">
        <v>17</v>
      </c>
      <c r="D18" s="87" t="str">
        <f>IF(Вспом!D12-Вспом!D21&lt;0,"ОШ","")</f>
        <v/>
      </c>
      <c r="E18" s="87" t="str">
        <f>IF(Вспом!E12-Вспом!E21&lt;0,"ОШ","")</f>
        <v/>
      </c>
      <c r="F18" s="87" t="str">
        <f>IF(Вспом!F12-Вспом!F21&lt;0,"ОШ","")</f>
        <v/>
      </c>
      <c r="G18" s="87" t="str">
        <f>IF(Вспом!G12-Вспом!G21&lt;0,"ОШ","")</f>
        <v/>
      </c>
      <c r="H18" s="87" t="str">
        <f>IF(Вспом!H12-Вспом!H21&lt;0,"ОШ","")</f>
        <v/>
      </c>
      <c r="I18" s="87" t="str">
        <f>IF(Вспом!I12-Вспом!I21&lt;0,"ОШ","")</f>
        <v/>
      </c>
      <c r="J18" s="87" t="str">
        <f>IF(Вспом!J12-Вспом!J21&lt;0,"ОШ","")</f>
        <v/>
      </c>
      <c r="K18" s="87" t="str">
        <f>IF(Вспом!K12-Вспом!K21&lt;0,"ОШ","")</f>
        <v/>
      </c>
      <c r="L18" s="87" t="str">
        <f>IF(Вспом!L12-Вспом!L21&lt;0,"ОШ","")</f>
        <v/>
      </c>
      <c r="M18" s="87" t="str">
        <f>IF(Вспом!M12-Вспом!M21&lt;0,"ОШ","")</f>
        <v/>
      </c>
      <c r="N18" s="87" t="str">
        <f>IF(Вспом!N12-Вспом!N21&lt;0,"ОШ","")</f>
        <v/>
      </c>
      <c r="O18" s="87" t="str">
        <f>IF(Вспом!O12-Вспом!O21&lt;0,"ОШ","")</f>
        <v/>
      </c>
      <c r="Q18" s="88" t="e">
        <f>IF(Вспом!S21&lt;Вспом!T21,"ОШ: стипендия меньше норматива","")</f>
        <v>#DIV/0!</v>
      </c>
    </row>
    <row r="19" spans="2:17" ht="15" customHeight="1" x14ac:dyDescent="0.2">
      <c r="B19" s="94" t="s">
        <v>0</v>
      </c>
      <c r="C19" s="85" t="s">
        <v>16</v>
      </c>
      <c r="D19" s="87" t="str">
        <f>IF(Вспом!D10-Вспом!D22&lt;0,"ОШ","")</f>
        <v/>
      </c>
      <c r="E19" s="87" t="str">
        <f>IF(Вспом!E10-Вспом!E22&lt;0,"ОШ","")</f>
        <v/>
      </c>
      <c r="F19" s="87" t="str">
        <f>IF(Вспом!F10-Вспом!F22&lt;0,"ОШ","")</f>
        <v/>
      </c>
      <c r="G19" s="87" t="str">
        <f>IF(Вспом!G10-Вспом!G22&lt;0,"ОШ","")</f>
        <v/>
      </c>
      <c r="H19" s="87" t="str">
        <f>IF(Вспом!H10-Вспом!H22&lt;0,"ОШ","")</f>
        <v/>
      </c>
      <c r="I19" s="87" t="str">
        <f>IF(Вспом!I10-Вспом!I22&lt;0,"ОШ","")</f>
        <v/>
      </c>
      <c r="J19" s="87" t="str">
        <f>IF(Вспом!J10-Вспом!J22&lt;0,"ОШ","")</f>
        <v/>
      </c>
      <c r="K19" s="87" t="str">
        <f>IF(Вспом!K10-Вспом!K22&lt;0,"ОШ","")</f>
        <v/>
      </c>
      <c r="L19" s="87" t="str">
        <f>IF(Вспом!L10-Вспом!L22&lt;0,"ОШ","")</f>
        <v/>
      </c>
      <c r="M19" s="87" t="str">
        <f>IF(Вспом!M10-Вспом!M22&lt;0,"ОШ","")</f>
        <v/>
      </c>
      <c r="N19" s="87" t="str">
        <f>IF(Вспом!N10-Вспом!N22&lt;0,"ОШ","")</f>
        <v/>
      </c>
      <c r="O19" s="87" t="str">
        <f>IF(Вспом!O10-Вспом!O22&lt;0,"ОШ","")</f>
        <v/>
      </c>
    </row>
    <row r="20" spans="2:17" ht="15" customHeight="1" x14ac:dyDescent="0.2">
      <c r="B20" s="95"/>
      <c r="C20" s="85" t="s">
        <v>17</v>
      </c>
      <c r="D20" s="87" t="str">
        <f>IF(Вспом!D12-Вспом!D23&lt;0,"ОШ","")</f>
        <v/>
      </c>
      <c r="E20" s="87" t="str">
        <f>IF(Вспом!E12-Вспом!E23&lt;0,"ОШ","")</f>
        <v/>
      </c>
      <c r="F20" s="87" t="str">
        <f>IF(Вспом!F12-Вспом!F23&lt;0,"ОШ","")</f>
        <v/>
      </c>
      <c r="G20" s="87" t="str">
        <f>IF(Вспом!G12-Вспом!G23&lt;0,"ОШ","")</f>
        <v/>
      </c>
      <c r="H20" s="87" t="str">
        <f>IF(Вспом!H12-Вспом!H23&lt;0,"ОШ","")</f>
        <v/>
      </c>
      <c r="I20" s="87" t="str">
        <f>IF(Вспом!I12-Вспом!I23&lt;0,"ОШ","")</f>
        <v/>
      </c>
      <c r="J20" s="87" t="str">
        <f>IF(Вспом!J12-Вспом!J23&lt;0,"ОШ","")</f>
        <v/>
      </c>
      <c r="K20" s="87" t="str">
        <f>IF(Вспом!K12-Вспом!K23&lt;0,"ОШ","")</f>
        <v/>
      </c>
      <c r="L20" s="87" t="str">
        <f>IF(Вспом!L12-Вспом!L23&lt;0,"ОШ","")</f>
        <v/>
      </c>
      <c r="M20" s="87" t="str">
        <f>IF(Вспом!M12-Вспом!M23&lt;0,"ОШ","")</f>
        <v/>
      </c>
      <c r="N20" s="87" t="str">
        <f>IF(Вспом!N12-Вспом!N23&lt;0,"ОШ","")</f>
        <v/>
      </c>
      <c r="O20" s="87" t="str">
        <f>IF(Вспом!O12-Вспом!O23&lt;0,"ОШ","")</f>
        <v/>
      </c>
    </row>
    <row r="21" spans="2:17" ht="15" customHeight="1" x14ac:dyDescent="0.2">
      <c r="B21" s="94" t="s">
        <v>1</v>
      </c>
      <c r="C21" s="85" t="s">
        <v>16</v>
      </c>
      <c r="D21" s="87" t="str">
        <f>IF(Вспом!D10-Вспом!D24&lt;0,"ОШ","")</f>
        <v/>
      </c>
      <c r="E21" s="87" t="str">
        <f>IF(Вспом!E10-Вспом!E24&lt;0,"ОШ","")</f>
        <v/>
      </c>
      <c r="F21" s="87" t="str">
        <f>IF(Вспом!F10-Вспом!F24&lt;0,"ОШ","")</f>
        <v/>
      </c>
      <c r="G21" s="87" t="str">
        <f>IF(Вспом!G10-Вспом!G24&lt;0,"ОШ","")</f>
        <v/>
      </c>
      <c r="H21" s="87" t="str">
        <f>IF(Вспом!H10-Вспом!H24&lt;0,"ОШ","")</f>
        <v/>
      </c>
      <c r="I21" s="87" t="str">
        <f>IF(Вспом!I10-Вспом!I24&lt;0,"ОШ","")</f>
        <v/>
      </c>
      <c r="J21" s="87" t="str">
        <f>IF(Вспом!J10-Вспом!J24&lt;0,"ОШ","")</f>
        <v/>
      </c>
      <c r="K21" s="87" t="str">
        <f>IF(Вспом!K10-Вспом!K24&lt;0,"ОШ","")</f>
        <v/>
      </c>
      <c r="L21" s="87" t="str">
        <f>IF(Вспом!L10-Вспом!L24&lt;0,"ОШ","")</f>
        <v/>
      </c>
      <c r="M21" s="87" t="str">
        <f>IF(Вспом!M10-Вспом!M24&lt;0,"ОШ","")</f>
        <v/>
      </c>
      <c r="N21" s="87" t="str">
        <f>IF(Вспом!N10-Вспом!N24&lt;0,"ОШ","")</f>
        <v/>
      </c>
      <c r="O21" s="87" t="str">
        <f>IF(Вспом!O10-Вспом!O24&lt;0,"ОШ","")</f>
        <v/>
      </c>
    </row>
    <row r="22" spans="2:17" ht="15" customHeight="1" x14ac:dyDescent="0.2">
      <c r="B22" s="95"/>
      <c r="C22" s="85" t="s">
        <v>17</v>
      </c>
      <c r="D22" s="87" t="str">
        <f>IF(Вспом!D12-Вспом!D25&lt;0,"ОШ","")</f>
        <v/>
      </c>
      <c r="E22" s="87" t="str">
        <f>IF(Вспом!E12-Вспом!E25&lt;0,"ОШ","")</f>
        <v/>
      </c>
      <c r="F22" s="87" t="str">
        <f>IF(Вспом!F12-Вспом!F25&lt;0,"ОШ","")</f>
        <v/>
      </c>
      <c r="G22" s="87" t="str">
        <f>IF(Вспом!G12-Вспом!G25&lt;0,"ОШ","")</f>
        <v/>
      </c>
      <c r="H22" s="87" t="str">
        <f>IF(Вспом!H12-Вспом!H25&lt;0,"ОШ","")</f>
        <v/>
      </c>
      <c r="I22" s="87" t="str">
        <f>IF(Вспом!I12-Вспом!I25&lt;0,"ОШ","")</f>
        <v/>
      </c>
      <c r="J22" s="87" t="str">
        <f>IF(Вспом!J12-Вспом!J25&lt;0,"ОШ","")</f>
        <v/>
      </c>
      <c r="K22" s="87" t="str">
        <f>IF(Вспом!K12-Вспом!K25&lt;0,"ОШ","")</f>
        <v/>
      </c>
      <c r="L22" s="87" t="str">
        <f>IF(Вспом!L12-Вспом!L25&lt;0,"ОШ","")</f>
        <v/>
      </c>
      <c r="M22" s="87" t="str">
        <f>IF(Вспом!M12-Вспом!M25&lt;0,"ОШ","")</f>
        <v/>
      </c>
      <c r="N22" s="87" t="str">
        <f>IF(Вспом!N12-Вспом!N25&lt;0,"ОШ","")</f>
        <v/>
      </c>
      <c r="O22" s="87" t="str">
        <f>IF(Вспом!O12-Вспом!O25&lt;0,"ОШ","")</f>
        <v/>
      </c>
    </row>
    <row r="23" spans="2:17" ht="15" customHeight="1" x14ac:dyDescent="0.2">
      <c r="B23" s="101"/>
      <c r="C23" s="85" t="s">
        <v>18</v>
      </c>
      <c r="D23" s="87" t="str">
        <f>IF(Вспом!D13-Вспом!D26&lt;0,"ОШ","")</f>
        <v/>
      </c>
      <c r="E23" s="87" t="str">
        <f>IF(Вспом!E13-Вспом!E26&lt;0,"ОШ","")</f>
        <v/>
      </c>
      <c r="F23" s="87" t="str">
        <f>IF(Вспом!F13-Вспом!F26&lt;0,"ОШ","")</f>
        <v/>
      </c>
      <c r="G23" s="87" t="str">
        <f>IF(Вспом!G13-Вспом!G26&lt;0,"ОШ","")</f>
        <v/>
      </c>
      <c r="H23" s="87" t="str">
        <f>IF(Вспом!H13-Вспом!H26&lt;0,"ОШ","")</f>
        <v/>
      </c>
      <c r="I23" s="87" t="str">
        <f>IF(Вспом!I13-Вспом!I26&lt;0,"ОШ","")</f>
        <v/>
      </c>
      <c r="J23" s="87" t="str">
        <f>IF(Вспом!J13-Вспом!J26&lt;0,"ОШ","")</f>
        <v/>
      </c>
      <c r="K23" s="87" t="str">
        <f>IF(Вспом!K13-Вспом!K26&lt;0,"ОШ","")</f>
        <v/>
      </c>
      <c r="L23" s="87" t="str">
        <f>IF(Вспом!L13-Вспом!L26&lt;0,"ОШ","")</f>
        <v/>
      </c>
      <c r="M23" s="87" t="str">
        <f>IF(Вспом!M13-Вспом!M26&lt;0,"ОШ","")</f>
        <v/>
      </c>
      <c r="N23" s="87" t="str">
        <f>IF(Вспом!N13-Вспом!N26&lt;0,"ОШ","")</f>
        <v/>
      </c>
      <c r="O23" s="87" t="str">
        <f>IF(Вспом!O13-Вспом!O26&lt;0,"ОШ","")</f>
        <v/>
      </c>
    </row>
    <row r="24" spans="2:17" ht="15" customHeight="1" x14ac:dyDescent="0.2">
      <c r="B24" s="94" t="s">
        <v>2</v>
      </c>
      <c r="C24" s="85" t="s">
        <v>16</v>
      </c>
      <c r="D24" s="87" t="str">
        <f>IF(Вспом!D10-Вспом!D27&lt;0,"ОШ","")</f>
        <v/>
      </c>
      <c r="E24" s="87" t="str">
        <f>IF(Вспом!E10-Вспом!E27&lt;0,"ОШ","")</f>
        <v/>
      </c>
      <c r="F24" s="87" t="str">
        <f>IF(Вспом!F10-Вспом!F27&lt;0,"ОШ","")</f>
        <v/>
      </c>
      <c r="G24" s="87" t="str">
        <f>IF(Вспом!G10-Вспом!G27&lt;0,"ОШ","")</f>
        <v/>
      </c>
      <c r="H24" s="87" t="str">
        <f>IF(Вспом!H10-Вспом!H27&lt;0,"ОШ","")</f>
        <v/>
      </c>
      <c r="I24" s="87" t="str">
        <f>IF(Вспом!I10-Вспом!I27&lt;0,"ОШ","")</f>
        <v/>
      </c>
      <c r="J24" s="87" t="str">
        <f>IF(Вспом!J10-Вспом!J27&lt;0,"ОШ","")</f>
        <v/>
      </c>
      <c r="K24" s="87" t="str">
        <f>IF(Вспом!K10-Вспом!K27&lt;0,"ОШ","")</f>
        <v/>
      </c>
      <c r="L24" s="87" t="str">
        <f>IF(Вспом!L10-Вспом!L27&lt;0,"ОШ","")</f>
        <v/>
      </c>
      <c r="M24" s="87" t="str">
        <f>IF(Вспом!M10-Вспом!M27&lt;0,"ОШ","")</f>
        <v/>
      </c>
      <c r="N24" s="87" t="str">
        <f>IF(Вспом!N10-Вспом!N27&lt;0,"ОШ","")</f>
        <v/>
      </c>
      <c r="O24" s="87" t="str">
        <f>IF(Вспом!O10-Вспом!O27&lt;0,"ОШ","")</f>
        <v/>
      </c>
    </row>
    <row r="25" spans="2:17" ht="15" customHeight="1" x14ac:dyDescent="0.2">
      <c r="B25" s="95"/>
      <c r="C25" s="85" t="s">
        <v>17</v>
      </c>
      <c r="D25" s="87" t="str">
        <f>IF(Вспом!D12-Вспом!D28&lt;0,"ОШ","")</f>
        <v/>
      </c>
      <c r="E25" s="87" t="str">
        <f>IF(Вспом!E12-Вспом!E28&lt;0,"ОШ","")</f>
        <v/>
      </c>
      <c r="F25" s="87" t="str">
        <f>IF(Вспом!F12-Вспом!F28&lt;0,"ОШ","")</f>
        <v/>
      </c>
      <c r="G25" s="87" t="str">
        <f>IF(Вспом!G12-Вспом!G28&lt;0,"ОШ","")</f>
        <v/>
      </c>
      <c r="H25" s="87" t="str">
        <f>IF(Вспом!H12-Вспом!H28&lt;0,"ОШ","")</f>
        <v/>
      </c>
      <c r="I25" s="87" t="str">
        <f>IF(Вспом!I12-Вспом!I28&lt;0,"ОШ","")</f>
        <v/>
      </c>
      <c r="J25" s="87" t="str">
        <f>IF(Вспом!J12-Вспом!J28&lt;0,"ОШ","")</f>
        <v/>
      </c>
      <c r="K25" s="87" t="str">
        <f>IF(Вспом!K12-Вспом!K28&lt;0,"ОШ","")</f>
        <v/>
      </c>
      <c r="L25" s="87" t="str">
        <f>IF(Вспом!L12-Вспом!L28&lt;0,"ОШ","")</f>
        <v/>
      </c>
      <c r="M25" s="87" t="str">
        <f>IF(Вспом!M12-Вспом!M28&lt;0,"ОШ","")</f>
        <v/>
      </c>
      <c r="N25" s="87" t="str">
        <f>IF(Вспом!N12-Вспом!N28&lt;0,"ОШ","")</f>
        <v/>
      </c>
      <c r="O25" s="87" t="str">
        <f>IF(Вспом!O12-Вспом!O28&lt;0,"ОШ","")</f>
        <v/>
      </c>
    </row>
    <row r="26" spans="2:17" ht="15" customHeight="1" x14ac:dyDescent="0.2">
      <c r="B26" s="95"/>
      <c r="C26" s="85" t="s">
        <v>18</v>
      </c>
      <c r="D26" s="87" t="str">
        <f>IF(Вспом!D13-Вспом!D29&lt;0,"ОШ","")</f>
        <v/>
      </c>
      <c r="E26" s="87" t="str">
        <f>IF(Вспом!E13-Вспом!E29&lt;0,"ОШ","")</f>
        <v/>
      </c>
      <c r="F26" s="87" t="str">
        <f>IF(Вспом!F13-Вспом!F29&lt;0,"ОШ","")</f>
        <v/>
      </c>
      <c r="G26" s="87" t="str">
        <f>IF(Вспом!G13-Вспом!G29&lt;0,"ОШ","")</f>
        <v/>
      </c>
      <c r="H26" s="87" t="str">
        <f>IF(Вспом!H13-Вспом!H29&lt;0,"ОШ","")</f>
        <v/>
      </c>
      <c r="I26" s="87" t="str">
        <f>IF(Вспом!I13-Вспом!I29&lt;0,"ОШ","")</f>
        <v/>
      </c>
      <c r="J26" s="87" t="str">
        <f>IF(Вспом!J13-Вспом!J29&lt;0,"ОШ","")</f>
        <v/>
      </c>
      <c r="K26" s="87" t="str">
        <f>IF(Вспом!K13-Вспом!K29&lt;0,"ОШ","")</f>
        <v/>
      </c>
      <c r="L26" s="87" t="str">
        <f>IF(Вспом!L13-Вспом!L29&lt;0,"ОШ","")</f>
        <v/>
      </c>
      <c r="M26" s="87" t="str">
        <f>IF(Вспом!M13-Вспом!M29&lt;0,"ОШ","")</f>
        <v/>
      </c>
      <c r="N26" s="87" t="str">
        <f>IF(Вспом!N13-Вспом!N29&lt;0,"ОШ","")</f>
        <v/>
      </c>
      <c r="O26" s="87" t="str">
        <f>IF(Вспом!O13-Вспом!O29&lt;0,"ОШ","")</f>
        <v/>
      </c>
    </row>
    <row r="27" spans="2:17" ht="15" customHeight="1" x14ac:dyDescent="0.2">
      <c r="B27" s="102" t="s">
        <v>3</v>
      </c>
      <c r="C27" s="85" t="s">
        <v>18</v>
      </c>
      <c r="D27" s="87" t="str">
        <f>IF(Вспом!D13-Вспом!D30&lt;0,"ОШ","")</f>
        <v/>
      </c>
      <c r="E27" s="87" t="str">
        <f>IF(Вспом!E13-Вспом!E30&lt;0,"ОШ","")</f>
        <v/>
      </c>
      <c r="F27" s="87" t="str">
        <f>IF(Вспом!F13-Вспом!F30&lt;0,"ОШ","")</f>
        <v/>
      </c>
      <c r="G27" s="87" t="str">
        <f>IF(Вспом!G13-Вспом!G30&lt;0,"ОШ","")</f>
        <v/>
      </c>
      <c r="H27" s="87" t="str">
        <f>IF(Вспом!H13-Вспом!H30&lt;0,"ОШ","")</f>
        <v/>
      </c>
      <c r="I27" s="87" t="str">
        <f>IF(Вспом!I13-Вспом!I30&lt;0,"ОШ","")</f>
        <v/>
      </c>
      <c r="J27" s="87" t="str">
        <f>IF(Вспом!J13-Вспом!J30&lt;0,"ОШ","")</f>
        <v/>
      </c>
      <c r="K27" s="87" t="str">
        <f>IF(Вспом!K13-Вспом!K30&lt;0,"ОШ","")</f>
        <v/>
      </c>
      <c r="L27" s="87" t="str">
        <f>IF(Вспом!L13-Вспом!L30&lt;0,"ОШ","")</f>
        <v/>
      </c>
      <c r="M27" s="87" t="str">
        <f>IF(Вспом!M13-Вспом!M30&lt;0,"ОШ","")</f>
        <v/>
      </c>
      <c r="N27" s="87" t="str">
        <f>IF(Вспом!N13-Вспом!N30&lt;0,"ОШ","")</f>
        <v/>
      </c>
      <c r="O27" s="87" t="str">
        <f>IF(Вспом!O13-Вспом!O30&lt;0,"ОШ","")</f>
        <v/>
      </c>
    </row>
    <row r="28" spans="2:17" ht="15" customHeight="1" thickBot="1" x14ac:dyDescent="0.25">
      <c r="B28" s="94"/>
      <c r="C28" s="84" t="s">
        <v>19</v>
      </c>
      <c r="D28" s="87" t="str">
        <f>IF(Вспом!D14-Вспом!D31&lt;0,"ОШ","")</f>
        <v/>
      </c>
      <c r="E28" s="87" t="str">
        <f>IF(Вспом!E14-Вспом!E31&lt;0,"ОШ","")</f>
        <v/>
      </c>
      <c r="F28" s="87" t="str">
        <f>IF(Вспом!F14-Вспом!F31&lt;0,"ОШ","")</f>
        <v/>
      </c>
      <c r="G28" s="87" t="str">
        <f>IF(Вспом!G14-Вспом!G31&lt;0,"ОШ","")</f>
        <v/>
      </c>
      <c r="H28" s="87" t="str">
        <f>IF(Вспом!H14-Вспом!H31&lt;0,"ОШ","")</f>
        <v/>
      </c>
      <c r="I28" s="87" t="str">
        <f>IF(Вспом!I14-Вспом!I31&lt;0,"ОШ","")</f>
        <v/>
      </c>
      <c r="J28" s="87" t="str">
        <f>IF(Вспом!J14-Вспом!J31&lt;0,"ОШ","")</f>
        <v/>
      </c>
      <c r="K28" s="87" t="str">
        <f>IF(Вспом!K14-Вспом!K31&lt;0,"ОШ","")</f>
        <v/>
      </c>
      <c r="L28" s="87" t="str">
        <f>IF(Вспом!L14-Вспом!L31&lt;0,"ОШ","")</f>
        <v/>
      </c>
      <c r="M28" s="87" t="str">
        <f>IF(Вспом!M14-Вспом!M31&lt;0,"ОШ","")</f>
        <v/>
      </c>
      <c r="N28" s="87" t="str">
        <f>IF(Вспом!N14-Вспом!N31&lt;0,"ОШ","")</f>
        <v/>
      </c>
      <c r="O28" s="87" t="str">
        <f>IF(Вспом!O14-Вспом!O31&lt;0,"ОШ","")</f>
        <v/>
      </c>
    </row>
    <row r="29" spans="2:17" ht="19.899999999999999" customHeight="1" x14ac:dyDescent="0.2">
      <c r="B29" s="91" t="s">
        <v>81</v>
      </c>
      <c r="C29" s="52" t="s">
        <v>16</v>
      </c>
      <c r="D29" s="89" t="str">
        <f>IF(Вспом!D9-Вспом!D10&gt;Вспом!D32,"ОШ","")</f>
        <v/>
      </c>
      <c r="E29" s="89" t="str">
        <f>IF(Вспом!E9-Вспом!E10&gt;Вспом!E32,"ОШ","")</f>
        <v/>
      </c>
      <c r="F29" s="89" t="str">
        <f>IF(Вспом!F9-Вспом!F10&gt;Вспом!F32,"ОШ","")</f>
        <v/>
      </c>
      <c r="G29" s="89" t="str">
        <f>IF(Вспом!G9-Вспом!G10&gt;Вспом!G32,"ОШ","")</f>
        <v/>
      </c>
      <c r="H29" s="89" t="str">
        <f>IF(Вспом!H9-Вспом!H10&gt;Вспом!H32,"ОШ","")</f>
        <v/>
      </c>
      <c r="I29" s="89" t="str">
        <f>IF(Вспом!I9-Вспом!I10&gt;Вспом!I32,"ОШ","")</f>
        <v/>
      </c>
      <c r="J29" s="89" t="str">
        <f>IF(Вспом!J9-Вспом!J10&gt;Вспом!J32,"ОШ","")</f>
        <v/>
      </c>
      <c r="K29" s="89" t="str">
        <f>IF(Вспом!K9-Вспом!K10&gt;Вспом!K32,"ОШ","")</f>
        <v/>
      </c>
      <c r="L29" s="89" t="str">
        <f>IF(Вспом!L9-Вспом!L10&gt;Вспом!L32,"ОШ","")</f>
        <v/>
      </c>
      <c r="M29" s="89" t="str">
        <f>IF(Вспом!M9-Вспом!M10&gt;Вспом!M32,"ОШ","")</f>
        <v/>
      </c>
      <c r="N29" s="89" t="str">
        <f>IF(Вспом!N9-Вспом!N10&gt;Вспом!N32,"ОШ","")</f>
        <v/>
      </c>
      <c r="O29" s="89" t="str">
        <f>IF(Вспом!O9-Вспом!O10&gt;Вспом!O32,"ОШ","")</f>
        <v/>
      </c>
    </row>
    <row r="30" spans="2:17" ht="19.899999999999999" customHeight="1" x14ac:dyDescent="0.2">
      <c r="B30" s="92"/>
      <c r="C30" s="85" t="s">
        <v>17</v>
      </c>
      <c r="D30" s="87" t="str">
        <f>IF(Вспом!D11-Вспом!D12&gt;Вспом!D33,"ОШ","")</f>
        <v/>
      </c>
      <c r="E30" s="87" t="str">
        <f>IF(Вспом!E11-Вспом!E12&gt;Вспом!E33,"ОШ","")</f>
        <v/>
      </c>
      <c r="F30" s="87" t="str">
        <f>IF(Вспом!F11-Вспом!F12&gt;Вспом!F33,"ОШ","")</f>
        <v/>
      </c>
      <c r="G30" s="87" t="str">
        <f>IF(Вспом!G11-Вспом!G12&gt;Вспом!G33,"ОШ","")</f>
        <v/>
      </c>
      <c r="H30" s="87" t="str">
        <f>IF(Вспом!H11-Вспом!H12&gt;Вспом!H33,"ОШ","")</f>
        <v/>
      </c>
      <c r="I30" s="87" t="str">
        <f>IF(Вспом!I11-Вспом!I12&gt;Вспом!I33,"ОШ","")</f>
        <v/>
      </c>
      <c r="J30" s="87" t="str">
        <f>IF(Вспом!J11-Вспом!J12&gt;Вспом!J33,"ОШ","")</f>
        <v/>
      </c>
      <c r="K30" s="87" t="str">
        <f>IF(Вспом!K11-Вспом!K12&gt;Вспом!K33,"ОШ","")</f>
        <v/>
      </c>
      <c r="L30" s="87" t="str">
        <f>IF(Вспом!L11-Вспом!L12&gt;Вспом!L33,"ОШ","")</f>
        <v/>
      </c>
      <c r="M30" s="87" t="str">
        <f>IF(Вспом!M11-Вспом!M12&gt;Вспом!M33,"ОШ","")</f>
        <v/>
      </c>
      <c r="N30" s="87" t="str">
        <f>IF(Вспом!N11-Вспом!N12&gt;Вспом!N33,"ОШ","")</f>
        <v/>
      </c>
      <c r="O30" s="87" t="str">
        <f>IF(Вспом!O11-Вспом!O12&gt;Вспом!O33,"ОШ","")</f>
        <v/>
      </c>
    </row>
    <row r="31" spans="2:17" ht="19.899999999999999" customHeight="1" x14ac:dyDescent="0.2">
      <c r="B31" s="92"/>
      <c r="C31" s="85" t="s">
        <v>18</v>
      </c>
      <c r="D31" s="87" t="str">
        <f>IF(Вспом!D13-Вспом!D34&lt;0,"ОШ","")</f>
        <v/>
      </c>
      <c r="E31" s="87" t="str">
        <f>IF(Вспом!E13-Вспом!E34&lt;0,"ОШ","")</f>
        <v/>
      </c>
      <c r="F31" s="87" t="str">
        <f>IF(Вспом!F13-Вспом!F34&lt;0,"ОШ","")</f>
        <v/>
      </c>
      <c r="G31" s="87" t="str">
        <f>IF(Вспом!G13-Вспом!G34&lt;0,"ОШ","")</f>
        <v/>
      </c>
      <c r="H31" s="87" t="str">
        <f>IF(Вспом!H13-Вспом!H34&lt;0,"ОШ","")</f>
        <v/>
      </c>
      <c r="I31" s="87" t="str">
        <f>IF(Вспом!I13-Вспом!I34&lt;0,"ОШ","")</f>
        <v/>
      </c>
      <c r="J31" s="87" t="str">
        <f>IF(Вспом!J13-Вспом!J34&lt;0,"ОШ","")</f>
        <v/>
      </c>
      <c r="K31" s="87" t="str">
        <f>IF(Вспом!K13-Вспом!K34&lt;0,"ОШ","")</f>
        <v/>
      </c>
      <c r="L31" s="87" t="str">
        <f>IF(Вспом!L13-Вспом!L34&lt;0,"ОШ","")</f>
        <v/>
      </c>
      <c r="M31" s="87" t="str">
        <f>IF(Вспом!M13-Вспом!M34&lt;0,"ОШ","")</f>
        <v/>
      </c>
      <c r="N31" s="87" t="str">
        <f>IF(Вспом!N13-Вспом!N34&lt;0,"ОШ","")</f>
        <v/>
      </c>
      <c r="O31" s="87" t="str">
        <f>IF(Вспом!O13-Вспом!O34&lt;0,"ОШ","")</f>
        <v/>
      </c>
    </row>
    <row r="32" spans="2:17" ht="19.899999999999999" customHeight="1" thickBot="1" x14ac:dyDescent="0.25">
      <c r="B32" s="93"/>
      <c r="C32" s="57" t="s">
        <v>19</v>
      </c>
      <c r="D32" s="87" t="str">
        <f>IF(Вспом!D14-Вспом!D35&lt;0,"ОШ","")</f>
        <v/>
      </c>
      <c r="E32" s="87" t="str">
        <f>IF(Вспом!E14-Вспом!E35&lt;0,"ОШ","")</f>
        <v/>
      </c>
      <c r="F32" s="87" t="str">
        <f>IF(Вспом!F14-Вспом!F35&lt;0,"ОШ","")</f>
        <v/>
      </c>
      <c r="G32" s="87" t="str">
        <f>IF(Вспом!G14-Вспом!G35&lt;0,"ОШ","")</f>
        <v/>
      </c>
      <c r="H32" s="87" t="str">
        <f>IF(Вспом!H14-Вспом!H35&lt;0,"ОШ","")</f>
        <v/>
      </c>
      <c r="I32" s="87" t="str">
        <f>IF(Вспом!I14-Вспом!I35&lt;0,"ОШ","")</f>
        <v/>
      </c>
      <c r="J32" s="87" t="str">
        <f>IF(Вспом!J14-Вспом!J35&lt;0,"ОШ","")</f>
        <v/>
      </c>
      <c r="K32" s="87" t="str">
        <f>IF(Вспом!K14-Вспом!K35&lt;0,"ОШ","")</f>
        <v/>
      </c>
      <c r="L32" s="87" t="str">
        <f>IF(Вспом!L14-Вспом!L35&lt;0,"ОШ","")</f>
        <v/>
      </c>
      <c r="M32" s="87" t="str">
        <f>IF(Вспом!M14-Вспом!M35&lt;0,"ОШ","")</f>
        <v/>
      </c>
      <c r="N32" s="87" t="str">
        <f>IF(Вспом!N14-Вспом!N35&lt;0,"ОШ","")</f>
        <v/>
      </c>
      <c r="O32" s="87" t="str">
        <f>IF(Вспом!O14-Вспом!O35&lt;0,"ОШ","")</f>
        <v/>
      </c>
    </row>
    <row r="34" spans="1:17" ht="20.25" x14ac:dyDescent="0.3">
      <c r="B34" s="70"/>
    </row>
    <row r="35" spans="1:17" ht="15" x14ac:dyDescent="0.2">
      <c r="B35" s="72"/>
    </row>
    <row r="36" spans="1:17" ht="76.5" x14ac:dyDescent="0.2">
      <c r="A36" s="79" t="s">
        <v>78</v>
      </c>
      <c r="B36" s="103" t="s">
        <v>92</v>
      </c>
      <c r="C36" s="103"/>
      <c r="D36" s="2" t="s">
        <v>4</v>
      </c>
      <c r="E36" s="2" t="s">
        <v>5</v>
      </c>
      <c r="F36" s="2" t="s">
        <v>6</v>
      </c>
      <c r="G36" s="2" t="s">
        <v>7</v>
      </c>
      <c r="H36" s="2" t="s">
        <v>8</v>
      </c>
      <c r="I36" s="2" t="s">
        <v>9</v>
      </c>
      <c r="J36" s="2" t="s">
        <v>10</v>
      </c>
      <c r="K36" s="2" t="s">
        <v>11</v>
      </c>
      <c r="L36" s="2" t="s">
        <v>12</v>
      </c>
      <c r="M36" s="2" t="s">
        <v>13</v>
      </c>
      <c r="N36" s="2" t="s">
        <v>14</v>
      </c>
      <c r="O36" s="2" t="s">
        <v>15</v>
      </c>
      <c r="Q36" s="3" t="s">
        <v>69</v>
      </c>
    </row>
    <row r="37" spans="1:17" x14ac:dyDescent="0.2">
      <c r="B37" s="99" t="s">
        <v>57</v>
      </c>
      <c r="C37" s="85" t="s">
        <v>16</v>
      </c>
      <c r="D37" s="87" t="str">
        <f>IF(Вспом!D18-Вспом!D44&lt;0,"ОШ","")</f>
        <v/>
      </c>
      <c r="E37" s="87" t="str">
        <f>IF(Вспом!E18-Вспом!E44&lt;0,"ОШ","")</f>
        <v/>
      </c>
      <c r="F37" s="87" t="str">
        <f>IF(Вспом!F18-Вспом!F44&lt;0,"ОШ","")</f>
        <v/>
      </c>
      <c r="G37" s="87" t="str">
        <f>IF(Вспом!G18-Вспом!G44&lt;0,"ОШ","")</f>
        <v/>
      </c>
      <c r="H37" s="87" t="str">
        <f>IF(Вспом!H18-Вспом!H44&lt;0,"ОШ","")</f>
        <v/>
      </c>
      <c r="I37" s="87" t="str">
        <f>IF(Вспом!I18-Вспом!I44&lt;0,"ОШ","")</f>
        <v/>
      </c>
      <c r="J37" s="87" t="str">
        <f>IF(Вспом!J18-Вспом!J44&lt;0,"ОШ","")</f>
        <v/>
      </c>
      <c r="K37" s="87" t="str">
        <f>IF(Вспом!K18-Вспом!K44&lt;0,"ОШ","")</f>
        <v/>
      </c>
      <c r="L37" s="87" t="str">
        <f>IF(Вспом!L18-Вспом!L44&lt;0,"ОШ","")</f>
        <v/>
      </c>
      <c r="M37" s="87" t="str">
        <f>IF(Вспом!M18-Вспом!M44&lt;0,"ОШ","")</f>
        <v/>
      </c>
      <c r="N37" s="87" t="str">
        <f>IF(Вспом!N18-Вспом!N44&lt;0,"ОШ","")</f>
        <v/>
      </c>
      <c r="O37" s="87" t="str">
        <f>IF(Вспом!O18-Вспом!O44&lt;0,"ОШ","")</f>
        <v/>
      </c>
      <c r="Q37" s="88" t="e">
        <f>IF(Вспом!S44&lt;Вспом!T44,"ОШ: стипендия меньше норматива","")</f>
        <v>#DIV/0!</v>
      </c>
    </row>
    <row r="38" spans="1:17" x14ac:dyDescent="0.2">
      <c r="B38" s="100"/>
      <c r="C38" s="85" t="s">
        <v>17</v>
      </c>
      <c r="D38" s="87" t="str">
        <f>IF(Вспом!D19-Вспом!D45&lt;0,"ОШ","")</f>
        <v/>
      </c>
      <c r="E38" s="87" t="str">
        <f>IF(Вспом!E19-Вспом!E45&lt;0,"ОШ","")</f>
        <v/>
      </c>
      <c r="F38" s="87" t="str">
        <f>IF(Вспом!F19-Вспом!F45&lt;0,"ОШ","")</f>
        <v/>
      </c>
      <c r="G38" s="87" t="str">
        <f>IF(Вспом!G19-Вспом!G45&lt;0,"ОШ","")</f>
        <v/>
      </c>
      <c r="H38" s="87" t="str">
        <f>IF(Вспом!H19-Вспом!H45&lt;0,"ОШ","")</f>
        <v/>
      </c>
      <c r="I38" s="87" t="str">
        <f>IF(Вспом!I19-Вспом!I45&lt;0,"ОШ","")</f>
        <v/>
      </c>
      <c r="J38" s="87" t="str">
        <f>IF(Вспом!J19-Вспом!J45&lt;0,"ОШ","")</f>
        <v/>
      </c>
      <c r="K38" s="87" t="str">
        <f>IF(Вспом!K19-Вспом!K45&lt;0,"ОШ","")</f>
        <v/>
      </c>
      <c r="L38" s="87" t="str">
        <f>IF(Вспом!L19-Вспом!L45&lt;0,"ОШ","")</f>
        <v/>
      </c>
      <c r="M38" s="87" t="str">
        <f>IF(Вспом!M19-Вспом!M45&lt;0,"ОШ","")</f>
        <v/>
      </c>
      <c r="N38" s="87" t="str">
        <f>IF(Вспом!N19-Вспом!N45&lt;0,"ОШ","")</f>
        <v/>
      </c>
      <c r="O38" s="87" t="str">
        <f>IF(Вспом!O19-Вспом!O45&lt;0,"ОШ","")</f>
        <v/>
      </c>
      <c r="Q38" s="88" t="e">
        <f>IF(Вспом!S45&lt;Вспом!T45,"ОШ: стипендия меньше норматива","")</f>
        <v>#DIV/0!</v>
      </c>
    </row>
    <row r="39" spans="1:17" x14ac:dyDescent="0.2">
      <c r="B39" s="99" t="s">
        <v>39</v>
      </c>
      <c r="C39" s="85" t="s">
        <v>16</v>
      </c>
      <c r="D39" s="87" t="str">
        <f>IF(Вспом!D20-Вспом!D46&lt;0,"ОШ","")</f>
        <v/>
      </c>
      <c r="E39" s="87" t="str">
        <f>IF(Вспом!E20-Вспом!E46&lt;0,"ОШ","")</f>
        <v/>
      </c>
      <c r="F39" s="87" t="str">
        <f>IF(Вспом!F20-Вспом!F46&lt;0,"ОШ","")</f>
        <v/>
      </c>
      <c r="G39" s="87" t="str">
        <f>IF(Вспом!G20-Вспом!G46&lt;0,"ОШ","")</f>
        <v/>
      </c>
      <c r="H39" s="87" t="str">
        <f>IF(Вспом!H20-Вспом!H46&lt;0,"ОШ","")</f>
        <v/>
      </c>
      <c r="I39" s="87" t="str">
        <f>IF(Вспом!I20-Вспом!I46&lt;0,"ОШ","")</f>
        <v/>
      </c>
      <c r="J39" s="87" t="str">
        <f>IF(Вспом!J20-Вспом!J46&lt;0,"ОШ","")</f>
        <v/>
      </c>
      <c r="K39" s="87" t="str">
        <f>IF(Вспом!K20-Вспом!K46&lt;0,"ОШ","")</f>
        <v/>
      </c>
      <c r="L39" s="87" t="str">
        <f>IF(Вспом!L20-Вспом!L46&lt;0,"ОШ","")</f>
        <v/>
      </c>
      <c r="M39" s="87" t="str">
        <f>IF(Вспом!M20-Вспом!M46&lt;0,"ОШ","")</f>
        <v/>
      </c>
      <c r="N39" s="87" t="str">
        <f>IF(Вспом!N20-Вспом!N46&lt;0,"ОШ","")</f>
        <v/>
      </c>
      <c r="O39" s="87" t="str">
        <f>IF(Вспом!O20-Вспом!O46&lt;0,"ОШ","")</f>
        <v/>
      </c>
      <c r="Q39" s="88" t="e">
        <f>IF(Вспом!S46&lt;Вспом!T46,"ОШ: стипендия меньше норматива","")</f>
        <v>#DIV/0!</v>
      </c>
    </row>
    <row r="40" spans="1:17" x14ac:dyDescent="0.2">
      <c r="B40" s="100"/>
      <c r="C40" s="85" t="s">
        <v>17</v>
      </c>
      <c r="D40" s="87" t="str">
        <f>IF(Вспом!D21-Вспом!D47&lt;0,"ОШ","")</f>
        <v/>
      </c>
      <c r="E40" s="87" t="str">
        <f>IF(Вспом!E21-Вспом!E47&lt;0,"ОШ","")</f>
        <v/>
      </c>
      <c r="F40" s="87" t="str">
        <f>IF(Вспом!F21-Вспом!F47&lt;0,"ОШ","")</f>
        <v/>
      </c>
      <c r="G40" s="87" t="str">
        <f>IF(Вспом!G21-Вспом!G47&lt;0,"ОШ","")</f>
        <v/>
      </c>
      <c r="H40" s="87" t="str">
        <f>IF(Вспом!H21-Вспом!H47&lt;0,"ОШ","")</f>
        <v/>
      </c>
      <c r="I40" s="87" t="str">
        <f>IF(Вспом!I21-Вспом!I47&lt;0,"ОШ","")</f>
        <v/>
      </c>
      <c r="J40" s="87" t="str">
        <f>IF(Вспом!J21-Вспом!J47&lt;0,"ОШ","")</f>
        <v/>
      </c>
      <c r="K40" s="87" t="str">
        <f>IF(Вспом!K21-Вспом!K47&lt;0,"ОШ","")</f>
        <v/>
      </c>
      <c r="L40" s="87" t="str">
        <f>IF(Вспом!L21-Вспом!L47&lt;0,"ОШ","")</f>
        <v/>
      </c>
      <c r="M40" s="87" t="str">
        <f>IF(Вспом!M21-Вспом!M47&lt;0,"ОШ","")</f>
        <v/>
      </c>
      <c r="N40" s="87" t="str">
        <f>IF(Вспом!N21-Вспом!N47&lt;0,"ОШ","")</f>
        <v/>
      </c>
      <c r="O40" s="87" t="str">
        <f>IF(Вспом!O21-Вспом!O47&lt;0,"ОШ","")</f>
        <v/>
      </c>
      <c r="Q40" s="88" t="e">
        <f>IF(Вспом!S47&lt;Вспом!T47,"ОШ: стипендия меньше норматива","")</f>
        <v>#DIV/0!</v>
      </c>
    </row>
    <row r="41" spans="1:17" x14ac:dyDescent="0.2">
      <c r="B41" s="94" t="s">
        <v>0</v>
      </c>
      <c r="C41" s="85" t="s">
        <v>16</v>
      </c>
      <c r="D41" s="87" t="str">
        <f>IF(Вспом!D22-Вспом!D48&lt;0,"ОШ","")</f>
        <v/>
      </c>
      <c r="E41" s="87" t="str">
        <f>IF(Вспом!E22-Вспом!E48&lt;0,"ОШ","")</f>
        <v/>
      </c>
      <c r="F41" s="87" t="str">
        <f>IF(Вспом!F22-Вспом!F48&lt;0,"ОШ","")</f>
        <v/>
      </c>
      <c r="G41" s="87" t="str">
        <f>IF(Вспом!G22-Вспом!G48&lt;0,"ОШ","")</f>
        <v/>
      </c>
      <c r="H41" s="87" t="str">
        <f>IF(Вспом!H22-Вспом!H48&lt;0,"ОШ","")</f>
        <v/>
      </c>
      <c r="I41" s="87" t="str">
        <f>IF(Вспом!I22-Вспом!I48&lt;0,"ОШ","")</f>
        <v/>
      </c>
      <c r="J41" s="87" t="str">
        <f>IF(Вспом!J22-Вспом!J48&lt;0,"ОШ","")</f>
        <v/>
      </c>
      <c r="K41" s="87" t="str">
        <f>IF(Вспом!K22-Вспом!K48&lt;0,"ОШ","")</f>
        <v/>
      </c>
      <c r="L41" s="87" t="str">
        <f>IF(Вспом!L22-Вспом!L48&lt;0,"ОШ","")</f>
        <v/>
      </c>
      <c r="M41" s="87" t="str">
        <f>IF(Вспом!M22-Вспом!M48&lt;0,"ОШ","")</f>
        <v/>
      </c>
      <c r="N41" s="87" t="str">
        <f>IF(Вспом!N22-Вспом!N48&lt;0,"ОШ","")</f>
        <v/>
      </c>
      <c r="O41" s="87" t="str">
        <f>IF(Вспом!O22-Вспом!O48&lt;0,"ОШ","")</f>
        <v/>
      </c>
    </row>
    <row r="42" spans="1:17" x14ac:dyDescent="0.2">
      <c r="B42" s="95"/>
      <c r="C42" s="85" t="s">
        <v>17</v>
      </c>
      <c r="D42" s="87" t="str">
        <f>IF(Вспом!D23-Вспом!D49&lt;0,"ОШ","")</f>
        <v/>
      </c>
      <c r="E42" s="87" t="str">
        <f>IF(Вспом!E23-Вспом!E49&lt;0,"ОШ","")</f>
        <v/>
      </c>
      <c r="F42" s="87" t="str">
        <f>IF(Вспом!F23-Вспом!F49&lt;0,"ОШ","")</f>
        <v/>
      </c>
      <c r="G42" s="87" t="str">
        <f>IF(Вспом!G23-Вспом!G49&lt;0,"ОШ","")</f>
        <v/>
      </c>
      <c r="H42" s="87" t="str">
        <f>IF(Вспом!H23-Вспом!H49&lt;0,"ОШ","")</f>
        <v/>
      </c>
      <c r="I42" s="87" t="str">
        <f>IF(Вспом!I23-Вспом!I49&lt;0,"ОШ","")</f>
        <v/>
      </c>
      <c r="J42" s="87" t="str">
        <f>IF(Вспом!J23-Вспом!J49&lt;0,"ОШ","")</f>
        <v/>
      </c>
      <c r="K42" s="87" t="str">
        <f>IF(Вспом!K23-Вспом!K49&lt;0,"ОШ","")</f>
        <v/>
      </c>
      <c r="L42" s="87" t="str">
        <f>IF(Вспом!L23-Вспом!L49&lt;0,"ОШ","")</f>
        <v/>
      </c>
      <c r="M42" s="87" t="str">
        <f>IF(Вспом!M23-Вспом!M49&lt;0,"ОШ","")</f>
        <v/>
      </c>
      <c r="N42" s="87" t="str">
        <f>IF(Вспом!N23-Вспом!N49&lt;0,"ОШ","")</f>
        <v/>
      </c>
      <c r="O42" s="87" t="str">
        <f>IF(Вспом!O23-Вспом!O49&lt;0,"ОШ","")</f>
        <v/>
      </c>
    </row>
    <row r="43" spans="1:17" x14ac:dyDescent="0.2">
      <c r="B43" s="94" t="s">
        <v>1</v>
      </c>
      <c r="C43" s="85" t="s">
        <v>16</v>
      </c>
      <c r="D43" s="87" t="str">
        <f>IF(Вспом!D24-Вспом!D50&lt;0,"ОШ","")</f>
        <v/>
      </c>
      <c r="E43" s="87" t="str">
        <f>IF(Вспом!E24-Вспом!E50&lt;0,"ОШ","")</f>
        <v/>
      </c>
      <c r="F43" s="87" t="str">
        <f>IF(Вспом!F24-Вспом!F50&lt;0,"ОШ","")</f>
        <v/>
      </c>
      <c r="G43" s="87" t="str">
        <f>IF(Вспом!G24-Вспом!G50&lt;0,"ОШ","")</f>
        <v/>
      </c>
      <c r="H43" s="87" t="str">
        <f>IF(Вспом!H24-Вспом!H50&lt;0,"ОШ","")</f>
        <v/>
      </c>
      <c r="I43" s="87" t="str">
        <f>IF(Вспом!I24-Вспом!I50&lt;0,"ОШ","")</f>
        <v/>
      </c>
      <c r="J43" s="87" t="str">
        <f>IF(Вспом!J24-Вспом!J50&lt;0,"ОШ","")</f>
        <v/>
      </c>
      <c r="K43" s="87" t="str">
        <f>IF(Вспом!K24-Вспом!K50&lt;0,"ОШ","")</f>
        <v/>
      </c>
      <c r="L43" s="87" t="str">
        <f>IF(Вспом!L24-Вспом!L50&lt;0,"ОШ","")</f>
        <v/>
      </c>
      <c r="M43" s="87" t="str">
        <f>IF(Вспом!M24-Вспом!M50&lt;0,"ОШ","")</f>
        <v/>
      </c>
      <c r="N43" s="87" t="str">
        <f>IF(Вспом!N24-Вспом!N50&lt;0,"ОШ","")</f>
        <v/>
      </c>
      <c r="O43" s="87" t="str">
        <f>IF(Вспом!O24-Вспом!O50&lt;0,"ОШ","")</f>
        <v/>
      </c>
    </row>
    <row r="44" spans="1:17" x14ac:dyDescent="0.2">
      <c r="B44" s="95"/>
      <c r="C44" s="85" t="s">
        <v>17</v>
      </c>
      <c r="D44" s="87" t="str">
        <f>IF(Вспом!D25-Вспом!D51&lt;0,"ОШ","")</f>
        <v/>
      </c>
      <c r="E44" s="87" t="str">
        <f>IF(Вспом!E25-Вспом!E51&lt;0,"ОШ","")</f>
        <v/>
      </c>
      <c r="F44" s="87" t="str">
        <f>IF(Вспом!F25-Вспом!F51&lt;0,"ОШ","")</f>
        <v/>
      </c>
      <c r="G44" s="87" t="str">
        <f>IF(Вспом!G25-Вспом!G51&lt;0,"ОШ","")</f>
        <v/>
      </c>
      <c r="H44" s="87" t="str">
        <f>IF(Вспом!H25-Вспом!H51&lt;0,"ОШ","")</f>
        <v/>
      </c>
      <c r="I44" s="87" t="str">
        <f>IF(Вспом!I25-Вспом!I51&lt;0,"ОШ","")</f>
        <v/>
      </c>
      <c r="J44" s="87" t="str">
        <f>IF(Вспом!J25-Вспом!J51&lt;0,"ОШ","")</f>
        <v/>
      </c>
      <c r="K44" s="87" t="str">
        <f>IF(Вспом!K25-Вспом!K51&lt;0,"ОШ","")</f>
        <v/>
      </c>
      <c r="L44" s="87" t="str">
        <f>IF(Вспом!L25-Вспом!L51&lt;0,"ОШ","")</f>
        <v/>
      </c>
      <c r="M44" s="87" t="str">
        <f>IF(Вспом!M25-Вспом!M51&lt;0,"ОШ","")</f>
        <v/>
      </c>
      <c r="N44" s="87" t="str">
        <f>IF(Вспом!N25-Вспом!N51&lt;0,"ОШ","")</f>
        <v/>
      </c>
      <c r="O44" s="87" t="str">
        <f>IF(Вспом!O25-Вспом!O51&lt;0,"ОШ","")</f>
        <v/>
      </c>
    </row>
    <row r="45" spans="1:17" x14ac:dyDescent="0.2">
      <c r="B45" s="101"/>
      <c r="C45" s="85" t="s">
        <v>18</v>
      </c>
      <c r="D45" s="87" t="str">
        <f>IF(Вспом!D26-Вспом!D52&lt;0,"ОШ","")</f>
        <v/>
      </c>
      <c r="E45" s="87" t="str">
        <f>IF(Вспом!E26-Вспом!E52&lt;0,"ОШ","")</f>
        <v/>
      </c>
      <c r="F45" s="87" t="str">
        <f>IF(Вспом!F26-Вспом!F52&lt;0,"ОШ","")</f>
        <v/>
      </c>
      <c r="G45" s="87" t="str">
        <f>IF(Вспом!G26-Вспом!G52&lt;0,"ОШ","")</f>
        <v/>
      </c>
      <c r="H45" s="87" t="str">
        <f>IF(Вспом!H26-Вспом!H52&lt;0,"ОШ","")</f>
        <v/>
      </c>
      <c r="I45" s="87" t="str">
        <f>IF(Вспом!I26-Вспом!I52&lt;0,"ОШ","")</f>
        <v/>
      </c>
      <c r="J45" s="87" t="str">
        <f>IF(Вспом!J26-Вспом!J52&lt;0,"ОШ","")</f>
        <v/>
      </c>
      <c r="K45" s="87" t="str">
        <f>IF(Вспом!K26-Вспом!K52&lt;0,"ОШ","")</f>
        <v/>
      </c>
      <c r="L45" s="87" t="str">
        <f>IF(Вспом!L26-Вспом!L52&lt;0,"ОШ","")</f>
        <v/>
      </c>
      <c r="M45" s="87" t="str">
        <f>IF(Вспом!M26-Вспом!M52&lt;0,"ОШ","")</f>
        <v/>
      </c>
      <c r="N45" s="87" t="str">
        <f>IF(Вспом!N26-Вспом!N52&lt;0,"ОШ","")</f>
        <v/>
      </c>
      <c r="O45" s="87" t="str">
        <f>IF(Вспом!O26-Вспом!O52&lt;0,"ОШ","")</f>
        <v/>
      </c>
    </row>
    <row r="46" spans="1:17" x14ac:dyDescent="0.2">
      <c r="B46" s="94" t="s">
        <v>2</v>
      </c>
      <c r="C46" s="85" t="s">
        <v>16</v>
      </c>
      <c r="D46" s="87" t="str">
        <f>IF(Вспом!D27-Вспом!D53&lt;0,"ОШ","")</f>
        <v/>
      </c>
      <c r="E46" s="87" t="str">
        <f>IF(Вспом!E27-Вспом!E53&lt;0,"ОШ","")</f>
        <v/>
      </c>
      <c r="F46" s="87" t="str">
        <f>IF(Вспом!F27-Вспом!F53&lt;0,"ОШ","")</f>
        <v/>
      </c>
      <c r="G46" s="87" t="str">
        <f>IF(Вспом!G27-Вспом!G53&lt;0,"ОШ","")</f>
        <v/>
      </c>
      <c r="H46" s="87" t="str">
        <f>IF(Вспом!H27-Вспом!H53&lt;0,"ОШ","")</f>
        <v/>
      </c>
      <c r="I46" s="87" t="str">
        <f>IF(Вспом!I27-Вспом!I53&lt;0,"ОШ","")</f>
        <v/>
      </c>
      <c r="J46" s="87" t="str">
        <f>IF(Вспом!J27-Вспом!J53&lt;0,"ОШ","")</f>
        <v/>
      </c>
      <c r="K46" s="87" t="str">
        <f>IF(Вспом!K27-Вспом!K53&lt;0,"ОШ","")</f>
        <v/>
      </c>
      <c r="L46" s="87" t="str">
        <f>IF(Вспом!L27-Вспом!L53&lt;0,"ОШ","")</f>
        <v/>
      </c>
      <c r="M46" s="87" t="str">
        <f>IF(Вспом!M27-Вспом!M53&lt;0,"ОШ","")</f>
        <v/>
      </c>
      <c r="N46" s="87" t="str">
        <f>IF(Вспом!N27-Вспом!N53&lt;0,"ОШ","")</f>
        <v/>
      </c>
      <c r="O46" s="87" t="str">
        <f>IF(Вспом!O27-Вспом!O53&lt;0,"ОШ","")</f>
        <v/>
      </c>
    </row>
    <row r="47" spans="1:17" x14ac:dyDescent="0.2">
      <c r="B47" s="95"/>
      <c r="C47" s="85" t="s">
        <v>17</v>
      </c>
      <c r="D47" s="87" t="str">
        <f>IF(Вспом!D28-Вспом!D54&lt;0,"ОШ","")</f>
        <v/>
      </c>
      <c r="E47" s="87" t="str">
        <f>IF(Вспом!E28-Вспом!E54&lt;0,"ОШ","")</f>
        <v/>
      </c>
      <c r="F47" s="87" t="str">
        <f>IF(Вспом!F28-Вспом!F54&lt;0,"ОШ","")</f>
        <v/>
      </c>
      <c r="G47" s="87" t="str">
        <f>IF(Вспом!G28-Вспом!G54&lt;0,"ОШ","")</f>
        <v/>
      </c>
      <c r="H47" s="87" t="str">
        <f>IF(Вспом!H28-Вспом!H54&lt;0,"ОШ","")</f>
        <v/>
      </c>
      <c r="I47" s="87" t="str">
        <f>IF(Вспом!I28-Вспом!I54&lt;0,"ОШ","")</f>
        <v/>
      </c>
      <c r="J47" s="87" t="str">
        <f>IF(Вспом!J28-Вспом!J54&lt;0,"ОШ","")</f>
        <v/>
      </c>
      <c r="K47" s="87" t="str">
        <f>IF(Вспом!K28-Вспом!K54&lt;0,"ОШ","")</f>
        <v/>
      </c>
      <c r="L47" s="87" t="str">
        <f>IF(Вспом!L28-Вспом!L54&lt;0,"ОШ","")</f>
        <v/>
      </c>
      <c r="M47" s="87" t="str">
        <f>IF(Вспом!M28-Вспом!M54&lt;0,"ОШ","")</f>
        <v/>
      </c>
      <c r="N47" s="87" t="str">
        <f>IF(Вспом!N28-Вспом!N54&lt;0,"ОШ","")</f>
        <v/>
      </c>
      <c r="O47" s="87" t="str">
        <f>IF(Вспом!O28-Вспом!O54&lt;0,"ОШ","")</f>
        <v/>
      </c>
    </row>
    <row r="48" spans="1:17" x14ac:dyDescent="0.2">
      <c r="B48" s="95"/>
      <c r="C48" s="85" t="s">
        <v>18</v>
      </c>
      <c r="D48" s="87" t="str">
        <f>IF(Вспом!D29-Вспом!D55&lt;0,"ОШ","")</f>
        <v/>
      </c>
      <c r="E48" s="87" t="str">
        <f>IF(Вспом!E29-Вспом!E55&lt;0,"ОШ","")</f>
        <v/>
      </c>
      <c r="F48" s="87" t="str">
        <f>IF(Вспом!F29-Вспом!F55&lt;0,"ОШ","")</f>
        <v/>
      </c>
      <c r="G48" s="87" t="str">
        <f>IF(Вспом!G29-Вспом!G55&lt;0,"ОШ","")</f>
        <v/>
      </c>
      <c r="H48" s="87" t="str">
        <f>IF(Вспом!H29-Вспом!H55&lt;0,"ОШ","")</f>
        <v/>
      </c>
      <c r="I48" s="87" t="str">
        <f>IF(Вспом!I29-Вспом!I55&lt;0,"ОШ","")</f>
        <v/>
      </c>
      <c r="J48" s="87" t="str">
        <f>IF(Вспом!J29-Вспом!J55&lt;0,"ОШ","")</f>
        <v/>
      </c>
      <c r="K48" s="87" t="str">
        <f>IF(Вспом!K29-Вспом!K55&lt;0,"ОШ","")</f>
        <v/>
      </c>
      <c r="L48" s="87" t="str">
        <f>IF(Вспом!L29-Вспом!L55&lt;0,"ОШ","")</f>
        <v/>
      </c>
      <c r="M48" s="87" t="str">
        <f>IF(Вспом!M29-Вспом!M55&lt;0,"ОШ","")</f>
        <v/>
      </c>
      <c r="N48" s="87" t="str">
        <f>IF(Вспом!N29-Вспом!N55&lt;0,"ОШ","")</f>
        <v/>
      </c>
      <c r="O48" s="87" t="str">
        <f>IF(Вспом!O29-Вспом!O55&lt;0,"ОШ","")</f>
        <v/>
      </c>
    </row>
    <row r="49" spans="2:15" x14ac:dyDescent="0.2">
      <c r="B49" s="102" t="s">
        <v>3</v>
      </c>
      <c r="C49" s="85" t="s">
        <v>18</v>
      </c>
      <c r="D49" s="87" t="str">
        <f>IF(Вспом!D30-Вспом!D56&lt;0,"ОШ","")</f>
        <v/>
      </c>
      <c r="E49" s="87" t="str">
        <f>IF(Вспом!E30-Вспом!E56&lt;0,"ОШ","")</f>
        <v/>
      </c>
      <c r="F49" s="87" t="str">
        <f>IF(Вспом!F30-Вспом!F56&lt;0,"ОШ","")</f>
        <v/>
      </c>
      <c r="G49" s="87" t="str">
        <f>IF(Вспом!G30-Вспом!G56&lt;0,"ОШ","")</f>
        <v/>
      </c>
      <c r="H49" s="87" t="str">
        <f>IF(Вспом!H30-Вспом!H56&lt;0,"ОШ","")</f>
        <v/>
      </c>
      <c r="I49" s="87" t="str">
        <f>IF(Вспом!I30-Вспом!I56&lt;0,"ОШ","")</f>
        <v/>
      </c>
      <c r="J49" s="87" t="str">
        <f>IF(Вспом!J30-Вспом!J56&lt;0,"ОШ","")</f>
        <v/>
      </c>
      <c r="K49" s="87" t="str">
        <f>IF(Вспом!K30-Вспом!K56&lt;0,"ОШ","")</f>
        <v/>
      </c>
      <c r="L49" s="87" t="str">
        <f>IF(Вспом!L30-Вспом!L56&lt;0,"ОШ","")</f>
        <v/>
      </c>
      <c r="M49" s="87" t="str">
        <f>IF(Вспом!M30-Вспом!M56&lt;0,"ОШ","")</f>
        <v/>
      </c>
      <c r="N49" s="87" t="str">
        <f>IF(Вспом!N30-Вспом!N56&lt;0,"ОШ","")</f>
        <v/>
      </c>
      <c r="O49" s="87" t="str">
        <f>IF(Вспом!O30-Вспом!O56&lt;0,"ОШ","")</f>
        <v/>
      </c>
    </row>
    <row r="50" spans="2:15" ht="13.5" thickBot="1" x14ac:dyDescent="0.25">
      <c r="B50" s="94"/>
      <c r="C50" s="84" t="s">
        <v>19</v>
      </c>
      <c r="D50" s="87" t="str">
        <f>IF(Вспом!D31-Вспом!D57&lt;0,"ОШ","")</f>
        <v/>
      </c>
      <c r="E50" s="87" t="str">
        <f>IF(Вспом!E31-Вспом!E57&lt;0,"ОШ","")</f>
        <v/>
      </c>
      <c r="F50" s="87" t="str">
        <f>IF(Вспом!F31-Вспом!F57&lt;0,"ОШ","")</f>
        <v/>
      </c>
      <c r="G50" s="87" t="str">
        <f>IF(Вспом!G31-Вспом!G57&lt;0,"ОШ","")</f>
        <v/>
      </c>
      <c r="H50" s="87" t="str">
        <f>IF(Вспом!H31-Вспом!H57&lt;0,"ОШ","")</f>
        <v/>
      </c>
      <c r="I50" s="87" t="str">
        <f>IF(Вспом!I31-Вспом!I57&lt;0,"ОШ","")</f>
        <v/>
      </c>
      <c r="J50" s="87" t="str">
        <f>IF(Вспом!J31-Вспом!J57&lt;0,"ОШ","")</f>
        <v/>
      </c>
      <c r="K50" s="87" t="str">
        <f>IF(Вспом!K31-Вспом!K57&lt;0,"ОШ","")</f>
        <v/>
      </c>
      <c r="L50" s="87" t="str">
        <f>IF(Вспом!L31-Вспом!L57&lt;0,"ОШ","")</f>
        <v/>
      </c>
      <c r="M50" s="87" t="str">
        <f>IF(Вспом!M31-Вспом!M57&lt;0,"ОШ","")</f>
        <v/>
      </c>
      <c r="N50" s="87" t="str">
        <f>IF(Вспом!N31-Вспом!N57&lt;0,"ОШ","")</f>
        <v/>
      </c>
      <c r="O50" s="87" t="str">
        <f>IF(Вспом!O31-Вспом!O57&lt;0,"ОШ","")</f>
        <v/>
      </c>
    </row>
    <row r="51" spans="2:15" ht="16.149999999999999" customHeight="1" x14ac:dyDescent="0.2">
      <c r="B51" s="91" t="s">
        <v>79</v>
      </c>
      <c r="C51" s="52" t="s">
        <v>16</v>
      </c>
      <c r="D51" s="87" t="str">
        <f>IF(Вспом!D32-Вспом!D58&gt;0,"ОШ","")</f>
        <v/>
      </c>
      <c r="E51" s="87" t="str">
        <f>IF(Вспом!E32-Вспом!E58&gt;0,"ОШ","")</f>
        <v/>
      </c>
      <c r="F51" s="87" t="str">
        <f>IF(Вспом!F32-Вспом!F58&gt;0,"ОШ","")</f>
        <v/>
      </c>
      <c r="G51" s="87" t="str">
        <f>IF(Вспом!G32-Вспом!G58&gt;0,"ОШ","")</f>
        <v/>
      </c>
      <c r="H51" s="87" t="str">
        <f>IF(Вспом!H32-Вспом!H58&gt;0,"ОШ","")</f>
        <v/>
      </c>
      <c r="I51" s="87" t="str">
        <f>IF(Вспом!I32-Вспом!I58&gt;0,"ОШ","")</f>
        <v/>
      </c>
      <c r="J51" s="87" t="str">
        <f>IF(Вспом!J32-Вспом!J58&gt;0,"ОШ","")</f>
        <v/>
      </c>
      <c r="K51" s="87" t="str">
        <f>IF(Вспом!K32-Вспом!K58&gt;0,"ОШ","")</f>
        <v/>
      </c>
      <c r="L51" s="87" t="str">
        <f>IF(Вспом!L32-Вспом!L58&gt;0,"ОШ","")</f>
        <v/>
      </c>
      <c r="M51" s="87" t="str">
        <f>IF(Вспом!M32-Вспом!M58&gt;0,"ОШ","")</f>
        <v/>
      </c>
      <c r="N51" s="87" t="str">
        <f>IF(Вспом!N32-Вспом!N58&gt;0,"ОШ","")</f>
        <v/>
      </c>
      <c r="O51" s="87" t="str">
        <f>IF(Вспом!O32-Вспом!O58&gt;0,"ОШ","")</f>
        <v/>
      </c>
    </row>
    <row r="52" spans="2:15" ht="16.149999999999999" customHeight="1" x14ac:dyDescent="0.2">
      <c r="B52" s="92"/>
      <c r="C52" s="85" t="s">
        <v>17</v>
      </c>
      <c r="D52" s="87" t="str">
        <f>IF(Вспом!D33-Вспом!D59&gt;0,"ОШ","")</f>
        <v/>
      </c>
      <c r="E52" s="87" t="str">
        <f>IF(Вспом!E33-Вспом!E59&gt;0,"ОШ","")</f>
        <v/>
      </c>
      <c r="F52" s="87" t="str">
        <f>IF(Вспом!F33-Вспом!F59&gt;0,"ОШ","")</f>
        <v/>
      </c>
      <c r="G52" s="87" t="str">
        <f>IF(Вспом!G33-Вспом!G59&gt;0,"ОШ","")</f>
        <v/>
      </c>
      <c r="H52" s="87" t="str">
        <f>IF(Вспом!H33-Вспом!H59&gt;0,"ОШ","")</f>
        <v/>
      </c>
      <c r="I52" s="87" t="str">
        <f>IF(Вспом!I33-Вспом!I59&gt;0,"ОШ","")</f>
        <v/>
      </c>
      <c r="J52" s="87" t="str">
        <f>IF(Вспом!J33-Вспом!J59&gt;0,"ОШ","")</f>
        <v/>
      </c>
      <c r="K52" s="87" t="str">
        <f>IF(Вспом!K33-Вспом!K59&gt;0,"ОШ","")</f>
        <v/>
      </c>
      <c r="L52" s="87" t="str">
        <f>IF(Вспом!L33-Вспом!L59&gt;0,"ОШ","")</f>
        <v/>
      </c>
      <c r="M52" s="87" t="str">
        <f>IF(Вспом!M33-Вспом!M59&gt;0,"ОШ","")</f>
        <v/>
      </c>
      <c r="N52" s="87" t="str">
        <f>IF(Вспом!N33-Вспом!N59&gt;0,"ОШ","")</f>
        <v/>
      </c>
      <c r="O52" s="87" t="str">
        <f>IF(Вспом!O33-Вспом!O59&gt;0,"ОШ","")</f>
        <v/>
      </c>
    </row>
    <row r="53" spans="2:15" ht="16.149999999999999" customHeight="1" x14ac:dyDescent="0.2">
      <c r="B53" s="92"/>
      <c r="C53" s="85" t="s">
        <v>18</v>
      </c>
      <c r="D53" s="87" t="str">
        <f>IF(Вспом!D34-Вспом!D60&gt;0,"ОШ","")</f>
        <v/>
      </c>
      <c r="E53" s="87" t="str">
        <f>IF(Вспом!E34-Вспом!E60&gt;0,"ОШ","")</f>
        <v/>
      </c>
      <c r="F53" s="87" t="str">
        <f>IF(Вспом!F34-Вспом!F60&gt;0,"ОШ","")</f>
        <v/>
      </c>
      <c r="G53" s="87" t="str">
        <f>IF(Вспом!G34-Вспом!G60&gt;0,"ОШ","")</f>
        <v/>
      </c>
      <c r="H53" s="87" t="str">
        <f>IF(Вспом!H34-Вспом!H60&gt;0,"ОШ","")</f>
        <v/>
      </c>
      <c r="I53" s="87" t="str">
        <f>IF(Вспом!I34-Вспом!I60&gt;0,"ОШ","")</f>
        <v/>
      </c>
      <c r="J53" s="87" t="str">
        <f>IF(Вспом!J34-Вспом!J60&gt;0,"ОШ","")</f>
        <v/>
      </c>
      <c r="K53" s="87" t="str">
        <f>IF(Вспом!K34-Вспом!K60&gt;0,"ОШ","")</f>
        <v/>
      </c>
      <c r="L53" s="87" t="str">
        <f>IF(Вспом!L34-Вспом!L60&gt;0,"ОШ","")</f>
        <v/>
      </c>
      <c r="M53" s="87" t="str">
        <f>IF(Вспом!M34-Вспом!M60&gt;0,"ОШ","")</f>
        <v/>
      </c>
      <c r="N53" s="87" t="str">
        <f>IF(Вспом!N34-Вспом!N60&gt;0,"ОШ","")</f>
        <v/>
      </c>
      <c r="O53" s="87" t="str">
        <f>IF(Вспом!O34-Вспом!O60&gt;0,"ОШ","")</f>
        <v/>
      </c>
    </row>
    <row r="54" spans="2:15" ht="16.149999999999999" customHeight="1" thickBot="1" x14ac:dyDescent="0.25">
      <c r="B54" s="93"/>
      <c r="C54" s="57" t="s">
        <v>19</v>
      </c>
      <c r="D54" s="87" t="str">
        <f>IF(Вспом!D35-Вспом!D61&gt;0,"ОШ","")</f>
        <v/>
      </c>
      <c r="E54" s="87" t="str">
        <f>IF(Вспом!E35-Вспом!E61&gt;0,"ОШ","")</f>
        <v/>
      </c>
      <c r="F54" s="87" t="str">
        <f>IF(Вспом!F35-Вспом!F61&gt;0,"ОШ","")</f>
        <v/>
      </c>
      <c r="G54" s="87" t="str">
        <f>IF(Вспом!G35-Вспом!G61&gt;0,"ОШ","")</f>
        <v/>
      </c>
      <c r="H54" s="87" t="str">
        <f>IF(Вспом!H35-Вспом!H61&gt;0,"ОШ","")</f>
        <v/>
      </c>
      <c r="I54" s="87" t="str">
        <f>IF(Вспом!I35-Вспом!I61&gt;0,"ОШ","")</f>
        <v/>
      </c>
      <c r="J54" s="87" t="str">
        <f>IF(Вспом!J35-Вспом!J61&gt;0,"ОШ","")</f>
        <v/>
      </c>
      <c r="K54" s="87" t="str">
        <f>IF(Вспом!K35-Вспом!K61&gt;0,"ОШ","")</f>
        <v/>
      </c>
      <c r="L54" s="87" t="str">
        <f>IF(Вспом!L35-Вспом!L61&gt;0,"ОШ","")</f>
        <v/>
      </c>
      <c r="M54" s="87" t="str">
        <f>IF(Вспом!M35-Вспом!M61&gt;0,"ОШ","")</f>
        <v/>
      </c>
      <c r="N54" s="87" t="str">
        <f>IF(Вспом!N35-Вспом!N61&gt;0,"ОШ","")</f>
        <v/>
      </c>
      <c r="O54" s="87" t="str">
        <f>IF(Вспом!O35-Вспом!O61&gt;0,"ОШ","")</f>
        <v/>
      </c>
    </row>
  </sheetData>
  <sheetProtection algorithmName="SHA-512" hashValue="dpC5VvqS7PX7TdKkC4+ynkXhbNbLhBdjKNoFgzrH5owFwog2GSykkOpjErbZE4kcqugxOg5L1JC8Qkmgu9Dd3A==" saltValue="vtkIyT3Jj1YrMVyIDAXfVA==" spinCount="100000" sheet="1" objects="1" scenarios="1"/>
  <mergeCells count="23">
    <mergeCell ref="B46:B48"/>
    <mergeCell ref="B49:B50"/>
    <mergeCell ref="B51:B54"/>
    <mergeCell ref="B39:B40"/>
    <mergeCell ref="B41:B42"/>
    <mergeCell ref="B43:B45"/>
    <mergeCell ref="B27:B28"/>
    <mergeCell ref="B29:B32"/>
    <mergeCell ref="B36:C36"/>
    <mergeCell ref="B37:B38"/>
    <mergeCell ref="B19:B20"/>
    <mergeCell ref="B21:B23"/>
    <mergeCell ref="B24:B26"/>
    <mergeCell ref="B10:C10"/>
    <mergeCell ref="B11:C11"/>
    <mergeCell ref="B14:C14"/>
    <mergeCell ref="B15:B16"/>
    <mergeCell ref="B17:B18"/>
    <mergeCell ref="B5:C5"/>
    <mergeCell ref="B6:C6"/>
    <mergeCell ref="B7:C7"/>
    <mergeCell ref="B8:C8"/>
    <mergeCell ref="B9:C9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Вспом</vt:lpstr>
      <vt:lpstr>СПО-2</vt:lpstr>
      <vt:lpstr>Проверка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2026-04-14T05:37:06Z</dcterms:modified>
</cp:coreProperties>
</file>